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bermajerova\Desktop\RS_byty\LBC\"/>
    </mc:Choice>
  </mc:AlternateContent>
  <xr:revisionPtr revIDLastSave="0" documentId="13_ncr:1_{435C09A5-A934-424B-BD1E-709C712307FC}" xr6:coauthVersionLast="47" xr6:coauthVersionMax="47" xr10:uidLastSave="{00000000-0000-0000-0000-000000000000}"/>
  <workbookProtection workbookAlgorithmName="SHA-512" workbookHashValue="huPYg2MgrkM0k9KLiaonY8UB2Za2MdQA/dGLThXW2SrDTggt4W+Eq8gk0NcX/kr1wu2hWd2q1ZMICis7co6a+w==" workbookSaltValue="euFw3mv4sLMbN7dHrEoT6w==" workbookSpinCount="100000" lockStructure="1"/>
  <bookViews>
    <workbookView xWindow="-120" yWindow="-120" windowWidth="29040" windowHeight="15720" xr2:uid="{00000000-000D-0000-FFFF-FFFF00000000}"/>
  </bookViews>
  <sheets>
    <sheet name="Rekapitulace stavby" sheetId="1" r:id="rId1"/>
    <sheet name="2025_LBC - Údržba, opravy..." sheetId="2" r:id="rId2"/>
  </sheets>
  <definedNames>
    <definedName name="_xlnm._FilterDatabase" localSheetId="1" hidden="1">'2025_LBC - Údržba, opravy...'!$C$143:$K$638</definedName>
    <definedName name="_xlnm.Print_Titles" localSheetId="1">'2025_LBC - Údržba, opravy...'!$143:$143</definedName>
    <definedName name="_xlnm.Print_Titles" localSheetId="0">'Rekapitulace stavby'!$92:$92</definedName>
    <definedName name="_xlnm.Print_Area" localSheetId="1">'2025_LBC - Údržba, opravy...'!$C$4:$J$76,'2025_LBC - Údržba, opravy...'!$C$82:$J$127,'2025_LBC - Údržba, opravy...'!$C$133:$K$638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2" l="1"/>
  <c r="J10" i="2"/>
  <c r="AY95" i="1"/>
  <c r="AX95" i="1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29" i="2"/>
  <c r="BH629" i="2"/>
  <c r="BG629" i="2"/>
  <c r="BF629" i="2"/>
  <c r="T629" i="2"/>
  <c r="T628" i="2" s="1"/>
  <c r="R629" i="2"/>
  <c r="R628" i="2" s="1"/>
  <c r="P629" i="2"/>
  <c r="P628" i="2" s="1"/>
  <c r="BI625" i="2"/>
  <c r="BH625" i="2"/>
  <c r="BG625" i="2"/>
  <c r="BF625" i="2"/>
  <c r="T625" i="2"/>
  <c r="T624" i="2"/>
  <c r="R625" i="2"/>
  <c r="R624" i="2"/>
  <c r="P625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T230" i="2"/>
  <c r="R231" i="2"/>
  <c r="R230" i="2"/>
  <c r="P231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F138" i="2"/>
  <c r="E136" i="2"/>
  <c r="F87" i="2"/>
  <c r="E85" i="2"/>
  <c r="J22" i="2"/>
  <c r="E22" i="2"/>
  <c r="J141" i="2" s="1"/>
  <c r="J21" i="2"/>
  <c r="J19" i="2"/>
  <c r="E19" i="2"/>
  <c r="J89" i="2" s="1"/>
  <c r="J18" i="2"/>
  <c r="J16" i="2"/>
  <c r="E16" i="2"/>
  <c r="F90" i="2"/>
  <c r="J15" i="2"/>
  <c r="E13" i="2"/>
  <c r="F140" i="2" s="1"/>
  <c r="J12" i="2"/>
  <c r="J138" i="2"/>
  <c r="L90" i="1"/>
  <c r="AM90" i="1"/>
  <c r="AM89" i="1"/>
  <c r="L89" i="1"/>
  <c r="AM87" i="1"/>
  <c r="L87" i="1"/>
  <c r="L85" i="1"/>
  <c r="L84" i="1"/>
  <c r="BK404" i="2"/>
  <c r="BK568" i="2"/>
  <c r="BK323" i="2"/>
  <c r="BK335" i="2"/>
  <c r="BK521" i="2"/>
  <c r="BK585" i="2"/>
  <c r="BK224" i="2"/>
  <c r="BK460" i="2"/>
  <c r="BK424" i="2"/>
  <c r="BK384" i="2"/>
  <c r="BK445" i="2"/>
  <c r="BK375" i="2"/>
  <c r="BK536" i="2"/>
  <c r="BK255" i="2"/>
  <c r="BK329" i="2"/>
  <c r="BK369" i="2"/>
  <c r="BK508" i="2"/>
  <c r="BK341" i="2"/>
  <c r="BK419" i="2"/>
  <c r="BK193" i="2"/>
  <c r="BK547" i="2"/>
  <c r="BK150" i="2"/>
  <c r="BK156" i="2"/>
  <c r="BK305" i="2"/>
  <c r="BK171" i="2"/>
  <c r="BK541" i="2"/>
  <c r="BK282" i="2"/>
  <c r="BK550" i="2"/>
  <c r="BK463" i="2"/>
  <c r="BK576" i="2"/>
  <c r="BK314" i="2"/>
  <c r="BK183" i="2"/>
  <c r="BK618" i="2"/>
  <c r="BK400" i="2"/>
  <c r="BK280" i="2"/>
  <c r="BK602" i="2"/>
  <c r="BK534" i="2"/>
  <c r="BK442" i="2"/>
  <c r="BK609" i="2"/>
  <c r="BK538" i="2"/>
  <c r="BK527" i="2"/>
  <c r="BK448" i="2"/>
  <c r="BK625" i="2"/>
  <c r="BK517" i="2"/>
  <c r="BK265" i="2"/>
  <c r="BK387" i="2"/>
  <c r="BK451" i="2"/>
  <c r="BK208" i="2"/>
  <c r="BK457" i="2"/>
  <c r="BK196" i="2"/>
  <c r="BK622" i="2"/>
  <c r="BK438" i="2"/>
  <c r="BK221" i="2"/>
  <c r="BK491" i="2"/>
  <c r="BK202" i="2"/>
  <c r="BK333" i="2"/>
  <c r="BK470" i="2"/>
  <c r="BK347" i="2"/>
  <c r="BK588" i="2"/>
  <c r="BK276" i="2"/>
  <c r="BK291" i="2"/>
  <c r="BK363" i="2"/>
  <c r="BK558" i="2"/>
  <c r="BK366" i="2"/>
  <c r="BK159" i="2"/>
  <c r="BK211" i="2"/>
  <c r="BK177" i="2"/>
  <c r="BK505" i="2"/>
  <c r="BK296" i="2"/>
  <c r="BK553" i="2"/>
  <c r="BK390" i="2"/>
  <c r="BK467" i="2"/>
  <c r="BK486" i="2"/>
  <c r="BK514" i="2"/>
  <c r="BK244" i="2"/>
  <c r="BK303" i="2"/>
  <c r="BK476" i="2"/>
  <c r="BK543" i="2"/>
  <c r="BK611" i="2"/>
  <c r="BK326" i="2"/>
  <c r="BK205" i="2"/>
  <c r="BK480" i="2"/>
  <c r="BK174" i="2"/>
  <c r="AS94" i="1"/>
  <c r="BK416" i="2"/>
  <c r="BK236" i="2"/>
  <c r="BK556" i="2"/>
  <c r="BK596" i="2"/>
  <c r="BK381" i="2"/>
  <c r="BK165" i="2"/>
  <c r="BK372" i="2"/>
  <c r="BK199" i="2"/>
  <c r="BK350" i="2"/>
  <c r="BK593" i="2"/>
  <c r="BK187" i="2"/>
  <c r="BK422" i="2"/>
  <c r="BK309" i="2"/>
  <c r="BK499" i="2"/>
  <c r="BK231" i="2"/>
  <c r="BK599" i="2"/>
  <c r="BK285" i="2"/>
  <c r="BK431" i="2"/>
  <c r="BK411" i="2"/>
  <c r="BK317" i="2"/>
  <c r="BK428" i="2"/>
  <c r="BK248" i="2"/>
  <c r="BK190" i="2"/>
  <c r="BK227" i="2"/>
  <c r="BK407" i="2"/>
  <c r="BK311" i="2"/>
  <c r="BK257" i="2"/>
  <c r="BK565" i="2"/>
  <c r="BK162" i="2"/>
  <c r="BK496" i="2"/>
  <c r="BK633" i="2"/>
  <c r="BK272" i="2"/>
  <c r="BK502" i="2"/>
  <c r="BK582" i="2"/>
  <c r="BK353" i="2"/>
  <c r="BK473" i="2"/>
  <c r="BK168" i="2"/>
  <c r="BK562" i="2"/>
  <c r="BK483" i="2"/>
  <c r="BK338" i="2"/>
  <c r="BK153" i="2"/>
  <c r="BK147" i="2"/>
  <c r="BK253" i="2"/>
  <c r="BK436" i="2"/>
  <c r="BK344" i="2"/>
  <c r="BK494" i="2"/>
  <c r="BK620" i="2"/>
  <c r="BK240" i="2"/>
  <c r="BK524" i="2"/>
  <c r="BK251" i="2"/>
  <c r="BK489" i="2"/>
  <c r="BK300" i="2"/>
  <c r="BK571" i="2"/>
  <c r="BK360" i="2"/>
  <c r="BK180" i="2"/>
  <c r="BK238" i="2"/>
  <c r="BK289" i="2"/>
  <c r="BK578" i="2"/>
  <c r="BK261" i="2"/>
  <c r="BK263" i="2"/>
  <c r="BK246" i="2"/>
  <c r="BK378" i="2"/>
  <c r="BK629" i="2"/>
  <c r="BK242" i="2"/>
  <c r="BK434" i="2"/>
  <c r="BK591" i="2"/>
  <c r="BK218" i="2"/>
  <c r="BK573" i="2"/>
  <c r="BK267" i="2"/>
  <c r="BK215" i="2"/>
  <c r="BK454" i="2"/>
  <c r="BK287" i="2"/>
  <c r="BK636" i="2"/>
  <c r="BK293" i="2"/>
  <c r="BK529" i="2"/>
  <c r="BK356" i="2"/>
  <c r="BK511" i="2"/>
  <c r="BK274" i="2"/>
  <c r="BK613" i="2"/>
  <c r="BK278" i="2"/>
  <c r="BK413" i="2"/>
  <c r="BK259" i="2"/>
  <c r="BK606" i="2"/>
  <c r="BK397" i="2"/>
  <c r="BK270" i="2"/>
  <c r="BK532" i="2"/>
  <c r="BK320" i="2"/>
  <c r="BK393" i="2"/>
  <c r="P250" i="2" l="1"/>
  <c r="T146" i="2"/>
  <c r="T284" i="2"/>
  <c r="BK308" i="2"/>
  <c r="R396" i="2"/>
  <c r="R269" i="2"/>
  <c r="P299" i="2"/>
  <c r="T299" i="2"/>
  <c r="P410" i="2"/>
  <c r="BK186" i="2"/>
  <c r="P269" i="2"/>
  <c r="R308" i="2"/>
  <c r="BK410" i="2"/>
  <c r="BK466" i="2"/>
  <c r="BK146" i="2"/>
  <c r="BK235" i="2"/>
  <c r="P284" i="2"/>
  <c r="R332" i="2"/>
  <c r="R403" i="2"/>
  <c r="BK479" i="2"/>
  <c r="BK214" i="2"/>
  <c r="BK250" i="2"/>
  <c r="P308" i="2"/>
  <c r="BK403" i="2"/>
  <c r="P427" i="2"/>
  <c r="P466" i="2"/>
  <c r="R546" i="2"/>
  <c r="P214" i="2"/>
  <c r="T250" i="2"/>
  <c r="BK359" i="2"/>
  <c r="R410" i="2"/>
  <c r="P479" i="2"/>
  <c r="BK581" i="2"/>
  <c r="R359" i="2"/>
  <c r="T427" i="2"/>
  <c r="R520" i="2"/>
  <c r="T581" i="2"/>
  <c r="R186" i="2"/>
  <c r="P235" i="2"/>
  <c r="P234" i="2" s="1"/>
  <c r="BK284" i="2"/>
  <c r="P359" i="2"/>
  <c r="P403" i="2"/>
  <c r="P441" i="2"/>
  <c r="T520" i="2"/>
  <c r="P581" i="2"/>
  <c r="T186" i="2"/>
  <c r="T269" i="2"/>
  <c r="T308" i="2"/>
  <c r="BK396" i="2"/>
  <c r="BK441" i="2"/>
  <c r="R466" i="2"/>
  <c r="BK546" i="2"/>
  <c r="T561" i="2"/>
  <c r="P617" i="2"/>
  <c r="P146" i="2"/>
  <c r="R250" i="2"/>
  <c r="T332" i="2"/>
  <c r="T396" i="2"/>
  <c r="R441" i="2"/>
  <c r="BK520" i="2"/>
  <c r="P561" i="2"/>
  <c r="T605" i="2"/>
  <c r="BK632" i="2"/>
  <c r="R214" i="2"/>
  <c r="T235" i="2"/>
  <c r="T234" i="2" s="1"/>
  <c r="T359" i="2"/>
  <c r="BK427" i="2"/>
  <c r="R479" i="2"/>
  <c r="BK561" i="2"/>
  <c r="BK605" i="2"/>
  <c r="T617" i="2"/>
  <c r="P186" i="2"/>
  <c r="BK269" i="2"/>
  <c r="P332" i="2"/>
  <c r="P396" i="2"/>
  <c r="T441" i="2"/>
  <c r="T466" i="2"/>
  <c r="P546" i="2"/>
  <c r="R561" i="2"/>
  <c r="R605" i="2"/>
  <c r="P632" i="2"/>
  <c r="R146" i="2"/>
  <c r="R145" i="2"/>
  <c r="R284" i="2"/>
  <c r="BK332" i="2"/>
  <c r="T410" i="2"/>
  <c r="T479" i="2"/>
  <c r="R581" i="2"/>
  <c r="BK617" i="2"/>
  <c r="R632" i="2"/>
  <c r="T214" i="2"/>
  <c r="R235" i="2"/>
  <c r="R234" i="2"/>
  <c r="BK299" i="2"/>
  <c r="R299" i="2"/>
  <c r="R298" i="2" s="1"/>
  <c r="T403" i="2"/>
  <c r="R427" i="2"/>
  <c r="P520" i="2"/>
  <c r="T546" i="2"/>
  <c r="P605" i="2"/>
  <c r="R617" i="2"/>
  <c r="R616" i="2"/>
  <c r="T632" i="2"/>
  <c r="BK230" i="2"/>
  <c r="BK628" i="2"/>
  <c r="BK624" i="2"/>
  <c r="BE177" i="2"/>
  <c r="BE180" i="2"/>
  <c r="BE227" i="2"/>
  <c r="BE272" i="2"/>
  <c r="BE280" i="2"/>
  <c r="BE333" i="2"/>
  <c r="BE366" i="2"/>
  <c r="BE431" i="2"/>
  <c r="J87" i="2"/>
  <c r="BE265" i="2"/>
  <c r="BE326" i="2"/>
  <c r="BE422" i="2"/>
  <c r="BE438" i="2"/>
  <c r="BE448" i="2"/>
  <c r="BE460" i="2"/>
  <c r="BE463" i="2"/>
  <c r="BE499" i="2"/>
  <c r="BE502" i="2"/>
  <c r="BE578" i="2"/>
  <c r="BE593" i="2"/>
  <c r="F89" i="2"/>
  <c r="J140" i="2"/>
  <c r="BE238" i="2"/>
  <c r="BE248" i="2"/>
  <c r="BE263" i="2"/>
  <c r="BE320" i="2"/>
  <c r="BE347" i="2"/>
  <c r="BE419" i="2"/>
  <c r="BE451" i="2"/>
  <c r="BE470" i="2"/>
  <c r="BE491" i="2"/>
  <c r="BE536" i="2"/>
  <c r="BE602" i="2"/>
  <c r="BE611" i="2"/>
  <c r="BE613" i="2"/>
  <c r="BE150" i="2"/>
  <c r="BE162" i="2"/>
  <c r="BE221" i="2"/>
  <c r="BE240" i="2"/>
  <c r="BE255" i="2"/>
  <c r="BE300" i="2"/>
  <c r="BE323" i="2"/>
  <c r="BE335" i="2"/>
  <c r="BE428" i="2"/>
  <c r="BE486" i="2"/>
  <c r="BE514" i="2"/>
  <c r="BE591" i="2"/>
  <c r="BE159" i="2"/>
  <c r="BE165" i="2"/>
  <c r="BE183" i="2"/>
  <c r="BE224" i="2"/>
  <c r="BE285" i="2"/>
  <c r="BE317" i="2"/>
  <c r="BE329" i="2"/>
  <c r="BE390" i="2"/>
  <c r="BE476" i="2"/>
  <c r="BE541" i="2"/>
  <c r="BE565" i="2"/>
  <c r="BE573" i="2"/>
  <c r="BE153" i="2"/>
  <c r="BE168" i="2"/>
  <c r="BE174" i="2"/>
  <c r="BE202" i="2"/>
  <c r="BE296" i="2"/>
  <c r="BE303" i="2"/>
  <c r="BE314" i="2"/>
  <c r="BE381" i="2"/>
  <c r="BE434" i="2"/>
  <c r="BE553" i="2"/>
  <c r="BE562" i="2"/>
  <c r="BE585" i="2"/>
  <c r="BE606" i="2"/>
  <c r="BE609" i="2"/>
  <c r="BE625" i="2"/>
  <c r="BE629" i="2"/>
  <c r="BE215" i="2"/>
  <c r="BE231" i="2"/>
  <c r="BE278" i="2"/>
  <c r="BE305" i="2"/>
  <c r="BE309" i="2"/>
  <c r="BE356" i="2"/>
  <c r="BE384" i="2"/>
  <c r="BE411" i="2"/>
  <c r="BE547" i="2"/>
  <c r="BE576" i="2"/>
  <c r="BE596" i="2"/>
  <c r="BE599" i="2"/>
  <c r="BE618" i="2"/>
  <c r="BE199" i="2"/>
  <c r="BE236" i="2"/>
  <c r="BE246" i="2"/>
  <c r="BE274" i="2"/>
  <c r="BE282" i="2"/>
  <c r="BE407" i="2"/>
  <c r="BE436" i="2"/>
  <c r="BE442" i="2"/>
  <c r="BE532" i="2"/>
  <c r="BE636" i="2"/>
  <c r="BE156" i="2"/>
  <c r="BE208" i="2"/>
  <c r="BE211" i="2"/>
  <c r="BE372" i="2"/>
  <c r="BE473" i="2"/>
  <c r="BE511" i="2"/>
  <c r="BE521" i="2"/>
  <c r="BE534" i="2"/>
  <c r="BE568" i="2"/>
  <c r="BE242" i="2"/>
  <c r="BE289" i="2"/>
  <c r="BE341" i="2"/>
  <c r="BE397" i="2"/>
  <c r="BE424" i="2"/>
  <c r="J90" i="2"/>
  <c r="BE244" i="2"/>
  <c r="BE251" i="2"/>
  <c r="BE267" i="2"/>
  <c r="BE291" i="2"/>
  <c r="BE338" i="2"/>
  <c r="BE480" i="2"/>
  <c r="BE529" i="2"/>
  <c r="BE193" i="2"/>
  <c r="BE253" i="2"/>
  <c r="BE259" i="2"/>
  <c r="BE344" i="2"/>
  <c r="BE353" i="2"/>
  <c r="BE375" i="2"/>
  <c r="BE393" i="2"/>
  <c r="BE416" i="2"/>
  <c r="BE508" i="2"/>
  <c r="BE517" i="2"/>
  <c r="BE543" i="2"/>
  <c r="BE196" i="2"/>
  <c r="BE205" i="2"/>
  <c r="BE218" i="2"/>
  <c r="BE293" i="2"/>
  <c r="BE360" i="2"/>
  <c r="BE378" i="2"/>
  <c r="BE445" i="2"/>
  <c r="BE494" i="2"/>
  <c r="BE527" i="2"/>
  <c r="BE588" i="2"/>
  <c r="F141" i="2"/>
  <c r="BE287" i="2"/>
  <c r="BE400" i="2"/>
  <c r="BE467" i="2"/>
  <c r="BE483" i="2"/>
  <c r="BE496" i="2"/>
  <c r="BE505" i="2"/>
  <c r="BE582" i="2"/>
  <c r="BE622" i="2"/>
  <c r="BE633" i="2"/>
  <c r="BE171" i="2"/>
  <c r="BE190" i="2"/>
  <c r="BE257" i="2"/>
  <c r="BE261" i="2"/>
  <c r="BE270" i="2"/>
  <c r="BE276" i="2"/>
  <c r="BE404" i="2"/>
  <c r="BE489" i="2"/>
  <c r="BE558" i="2"/>
  <c r="BE571" i="2"/>
  <c r="BE620" i="2"/>
  <c r="BE147" i="2"/>
  <c r="BE187" i="2"/>
  <c r="BE311" i="2"/>
  <c r="BE350" i="2"/>
  <c r="BE363" i="2"/>
  <c r="BE369" i="2"/>
  <c r="BE387" i="2"/>
  <c r="BE413" i="2"/>
  <c r="BE454" i="2"/>
  <c r="BE457" i="2"/>
  <c r="BE524" i="2"/>
  <c r="BE538" i="2"/>
  <c r="BE550" i="2"/>
  <c r="BE556" i="2"/>
  <c r="BA95" i="1"/>
  <c r="BA94" i="1" s="1"/>
  <c r="F34" i="2"/>
  <c r="BC95" i="1" s="1"/>
  <c r="BC94" i="1" s="1"/>
  <c r="AY94" i="1" s="1"/>
  <c r="F33" i="2"/>
  <c r="BB95" i="1" s="1"/>
  <c r="BB94" i="1" s="1"/>
  <c r="AX94" i="1" s="1"/>
  <c r="AW95" i="1"/>
  <c r="F35" i="2"/>
  <c r="BD95" i="1" s="1"/>
  <c r="BD94" i="1" s="1"/>
  <c r="W33" i="1" s="1"/>
  <c r="BK616" i="2" l="1"/>
  <c r="P145" i="2"/>
  <c r="R144" i="2"/>
  <c r="T616" i="2"/>
  <c r="P616" i="2"/>
  <c r="T298" i="2"/>
  <c r="BK234" i="2"/>
  <c r="P298" i="2"/>
  <c r="T145" i="2"/>
  <c r="T144" i="2"/>
  <c r="BK145" i="2"/>
  <c r="BK298" i="2"/>
  <c r="W32" i="1"/>
  <c r="AZ95" i="1"/>
  <c r="AZ94" i="1" s="1"/>
  <c r="W31" i="1"/>
  <c r="AV95" i="1"/>
  <c r="AT95" i="1" s="1"/>
  <c r="AW94" i="1"/>
  <c r="BK144" i="2" l="1"/>
  <c r="P144" i="2"/>
  <c r="AU95" i="1"/>
  <c r="AU94" i="1" s="1"/>
  <c r="AV94" i="1"/>
  <c r="AT94" i="1" l="1"/>
</calcChain>
</file>

<file path=xl/sharedStrings.xml><?xml version="1.0" encoding="utf-8"?>
<sst xmlns="http://schemas.openxmlformats.org/spreadsheetml/2006/main" count="4211" uniqueCount="1119">
  <si>
    <t>Export Komplet</t>
  </si>
  <si>
    <t/>
  </si>
  <si>
    <t>2.0</t>
  </si>
  <si>
    <t>False</t>
  </si>
  <si>
    <t>{502c3b5f-c9bc-4676-803b-6e41d1ae9b8f}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</si>
  <si>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</si>
  <si>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</si>
  <si>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</si>
  <si>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</si>
  <si>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</si>
  <si>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</si>
  <si>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</si>
  <si>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2025_HKR</t>
  </si>
  <si>
    <t>Stavba:</t>
  </si>
  <si>
    <t>KSO:</t>
  </si>
  <si>
    <t>CC-CZ:</t>
  </si>
  <si>
    <t>Místo:</t>
  </si>
  <si>
    <t>Datum:</t>
  </si>
  <si>
    <t>22. 5. 2025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</si>
  <si>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</si>
  <si>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</si>
  <si>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</si>
  <si>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</si>
  <si>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</si>
  <si>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</si>
  <si>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</si>
  <si>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</si>
  <si>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</si>
  <si>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</si>
  <si>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</si>
  <si>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</si>
  <si>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</si>
  <si>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</si>
  <si>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</si>
  <si>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</si>
  <si>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</si>
  <si>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</si>
  <si>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</si>
  <si>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</si>
  <si>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</si>
  <si>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</si>
  <si>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</si>
  <si>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</si>
  <si>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</si>
  <si>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</si>
  <si>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</si>
  <si>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</si>
  <si>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</si>
  <si>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</si>
  <si>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</si>
  <si>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</si>
  <si>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</si>
  <si>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</si>
  <si>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</si>
  <si>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</si>
  <si>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</si>
  <si>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</si>
  <si>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</si>
  <si>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</si>
  <si>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</si>
  <si>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</si>
  <si>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</si>
  <si>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</si>
  <si>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</si>
  <si>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</si>
  <si>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</si>
  <si>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</si>
  <si>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</si>
  <si>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</si>
  <si>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</si>
  <si>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</si>
  <si>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</si>
  <si>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</si>
  <si>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</si>
  <si>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</si>
  <si>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</si>
  <si>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</si>
  <si>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</si>
  <si>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</si>
  <si>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</si>
  <si>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</si>
  <si>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</si>
  <si>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</si>
  <si>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</si>
  <si>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D1 - Dodávky elektro</t>
  </si>
  <si>
    <t xml:space="preserve">    D2 - Elektromontáže</t>
  </si>
  <si>
    <t xml:space="preserve">    D5 - Přístroje</t>
  </si>
  <si>
    <t xml:space="preserve">    D11 - Uložný materiál</t>
  </si>
  <si>
    <t xml:space="preserve">    D12 - Ostatní náklady, provedení revizních zkoušek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</si>
  <si>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</si>
  <si>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</si>
  <si>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</si>
  <si>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</si>
  <si>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</si>
  <si>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</si>
  <si>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</si>
  <si>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</si>
  <si>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</si>
  <si>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</si>
  <si>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</si>
  <si>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</si>
  <si>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</si>
  <si>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</si>
  <si>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</si>
  <si>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</si>
  <si>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</t>
  </si>
  <si>
    <t>VRN - Vedlejší rozpočtové náklady</t>
  </si>
  <si>
    <t xml:space="preserve">    Ostatní -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</si>
  <si>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</si>
  <si>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</si>
  <si>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</si>
  <si>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</si>
  <si>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</si>
  <si>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</si>
  <si>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</si>
  <si>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</si>
  <si>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</si>
  <si>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</si>
  <si>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</si>
  <si>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</si>
  <si>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</si>
  <si>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</si>
  <si>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</si>
  <si>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</si>
  <si>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</si>
  <si>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</si>
  <si>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</si>
  <si>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</si>
  <si>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</si>
  <si>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612131101</t>
  </si>
  <si>
    <t>Cementový postřik vnitřních stěn nanášený celoplošně ručně</t>
  </si>
  <si>
    <t>m2</t>
  </si>
  <si>
    <t>CS ÚRS 2025 02</t>
  </si>
  <si>
    <t>4</t>
  </si>
  <si>
    <t>1060783424</t>
  </si>
  <si>
    <t>PP</t>
  </si>
  <si>
    <t>Podkladní a spojovací vrstva vnitřních omítaných ploch cementový postřik nanášený ručně celoplošně stěn</t>
  </si>
  <si>
    <t>Online PSC</t>
  </si>
  <si>
    <t>https://podminky.urs.cz/item/CS_URS_2025_02/612131101</t>
  </si>
  <si>
    <t>612321141</t>
  </si>
  <si>
    <t>Vápenocementová omítka štuková dvouvrstvá vnitřních stěn nanášená ručně</t>
  </si>
  <si>
    <t>906407084</t>
  </si>
  <si>
    <t>Omítka vápenocementová vnitřních ploch nanášená ručně dvouvrstvá, tloušťky jádrové omítky do 10 mm a tloušťky štuku do 3 mm štuková svislých konstrukcí stěn</t>
  </si>
  <si>
    <t>https://podminky.urs.cz/item/CS_URS_2025_02/612321141</t>
  </si>
  <si>
    <t>3</t>
  </si>
  <si>
    <t>612321191</t>
  </si>
  <si>
    <t>Příplatek k vápenocementové omítce vnitřních stěn za každých dalších 5 mm tloušťky ručně</t>
  </si>
  <si>
    <t>1528951537</t>
  </si>
  <si>
    <t>Omítka vápenocementová vnitřních ploch nanášená ručně Příplatek k cenám za každých dalších i započatých 5 mm tloušťky omítky přes 10 mm stěn</t>
  </si>
  <si>
    <t>https://podminky.urs.cz/item/CS_URS_2025_02/612321191</t>
  </si>
  <si>
    <t>612325225</t>
  </si>
  <si>
    <t>Vápenocementová štuková omítka malých ploch přes 1 do 4 m2 na stěnách</t>
  </si>
  <si>
    <t>kus</t>
  </si>
  <si>
    <t>-370312780</t>
  </si>
  <si>
    <t>Vápenocementová omítka jednotlivých malých ploch štuková dvouvrstvá na stěnách, plochy jednotlivě přes 1,0 do 4 m2</t>
  </si>
  <si>
    <t>https://podminky.urs.cz/item/CS_URS_2025_02/612325225</t>
  </si>
  <si>
    <t>5</t>
  </si>
  <si>
    <t>629991011</t>
  </si>
  <si>
    <t>Zakrytí výplní otvorů a svislých ploch fólií přilepenou lepící páskou</t>
  </si>
  <si>
    <t>1403771358</t>
  </si>
  <si>
    <t>Zakrytí vnějších ploch před znečištěním včetně pozdějšího odkrytí výplní otvorů a svislých ploch fólií přilepenou lepící páskou</t>
  </si>
  <si>
    <t>https://podminky.urs.cz/item/CS_URS_2025_02/629991011</t>
  </si>
  <si>
    <t>631311116</t>
  </si>
  <si>
    <t>Mazanina tl přes 50 do 80 mm z betonu prostého bez zvýšených nároků na prostředí tř. C 25/30</t>
  </si>
  <si>
    <t>m3</t>
  </si>
  <si>
    <t>1942078383</t>
  </si>
  <si>
    <t>Mazanina z betonu prostého bez zvýšených nároků na prostředí tl. přes 50 do 80 mm tř. C 25/30</t>
  </si>
  <si>
    <t>https://podminky.urs.cz/item/CS_URS_2025_02/631311116</t>
  </si>
  <si>
    <t>7</t>
  </si>
  <si>
    <t>631319171</t>
  </si>
  <si>
    <t>Příplatek k mazanině tl přes 50 do 80 mm za stržení povrchu spodní vrstvy před vložením výztuže</t>
  </si>
  <si>
    <t>130343180</t>
  </si>
  <si>
    <t>Příplatek k cenám mazanin za stržení povrchu spodní vrstvy mazaniny latí před vložením výztuže nebo pletiva pro tl. obou vrstev mazaniny přes 50 do 80 mm</t>
  </si>
  <si>
    <t>https://podminky.urs.cz/item/CS_URS_2025_02/631319171</t>
  </si>
  <si>
    <t>8</t>
  </si>
  <si>
    <t>631362021</t>
  </si>
  <si>
    <t>Výztuž mazanin svařovanými sítěmi Kari</t>
  </si>
  <si>
    <t>t</t>
  </si>
  <si>
    <t>1556445146</t>
  </si>
  <si>
    <t>Výztuž mazanin ze svařovaných sítí z drátů typu KARI</t>
  </si>
  <si>
    <t>https://podminky.urs.cz/item/CS_URS_2025_02/631362021</t>
  </si>
  <si>
    <t>9</t>
  </si>
  <si>
    <t>635211121</t>
  </si>
  <si>
    <t>Násyp pod podlahy z keramzitu</t>
  </si>
  <si>
    <t>130235081</t>
  </si>
  <si>
    <t>Násyp lehký pod podlahy s udusáním a urovnáním povrchu z keramzitu</t>
  </si>
  <si>
    <t>https://podminky.urs.cz/item/CS_URS_2025_02/635211121</t>
  </si>
  <si>
    <t>10</t>
  </si>
  <si>
    <t>642944121</t>
  </si>
  <si>
    <t>Osazování ocelových zárubní dodatečné pl do 2,5 m2</t>
  </si>
  <si>
    <t>-1042146292</t>
  </si>
  <si>
    <t>Osazení ocelových dveřních zárubní lisovaných nebo z úhelníků dodatečně s vybetonováním prahu, plochy do 2,5 m2</t>
  </si>
  <si>
    <t>https://podminky.urs.cz/item/CS_URS_2025_02/642944121</t>
  </si>
  <si>
    <t>11</t>
  </si>
  <si>
    <t>M</t>
  </si>
  <si>
    <t>55331442</t>
  </si>
  <si>
    <t>zárubeň jednokřídlá ocelová pro dodatečnou montáž tl stěny 160-200mm rozměru 800/1970, 2100mm</t>
  </si>
  <si>
    <t>-997681775</t>
  </si>
  <si>
    <t>P</t>
  </si>
  <si>
    <t>Poznámka k položce:_x000D_
DZUP</t>
  </si>
  <si>
    <t>642945111</t>
  </si>
  <si>
    <t>Osazování protipožárních nebo protiplynových zárubní dveří jednokřídlových do 2,5 m2</t>
  </si>
  <si>
    <t>1122035297</t>
  </si>
  <si>
    <t>Osazování ocelových zárubní protipožárních nebo protiplynových dveří do vynechaného otvoru, s obetonováním, dveří jednokřídlových do 2,5 m2</t>
  </si>
  <si>
    <t>https://podminky.urs.cz/item/CS_URS_2025_02/642945111</t>
  </si>
  <si>
    <t>13</t>
  </si>
  <si>
    <t>55331562</t>
  </si>
  <si>
    <t>zárubeň jednokřídlá ocelová pro zdění s protipožární úpravou tl stěny 110-150mm rozměru 800/1970, 2100mm</t>
  </si>
  <si>
    <t>1203773932</t>
  </si>
  <si>
    <t>Poznámka k položce:_x000D_
YZP s PP ochranou</t>
  </si>
  <si>
    <t>Ostatní konstrukce a práce-bourání</t>
  </si>
  <si>
    <t>14</t>
  </si>
  <si>
    <t>949101111</t>
  </si>
  <si>
    <t>Lešení pomocné pro objekty pozemních staveb s lešeňovou podlahou v do 1,9 m zatížení do 150 kg/m2</t>
  </si>
  <si>
    <t>-1329379757</t>
  </si>
  <si>
    <t>Lešení pomocné pracovní pro objekty pozemních staveb pro zatížení do 150 kg/m2, o výšce lešeňové podlahy do 1,9 m</t>
  </si>
  <si>
    <t>https://podminky.urs.cz/item/CS_URS_2025_02/949101111</t>
  </si>
  <si>
    <t>15</t>
  </si>
  <si>
    <t>952901111</t>
  </si>
  <si>
    <t>Vyčištění budov bytové a občanské výstavby při výšce podlaží do 4 m</t>
  </si>
  <si>
    <t>-1906229148</t>
  </si>
  <si>
    <t>Vyčištění budov nebo objektů před předáním do užívání budov bytové nebo občanské výstavby, světlé výšky podlaží do 4 m</t>
  </si>
  <si>
    <t>https://podminky.urs.cz/item/CS_URS_2025_02/952901111</t>
  </si>
  <si>
    <t>16</t>
  </si>
  <si>
    <t>962031132</t>
  </si>
  <si>
    <t>Bourání příček nebo přizdívek z cihel pálených tl do 100 mm</t>
  </si>
  <si>
    <t>1978563364</t>
  </si>
  <si>
    <t>Bourání příček nebo přizdívek z cihel pálených plných nebo dutých, tl. do 100 mm</t>
  </si>
  <si>
    <t>https://podminky.urs.cz/item/CS_URS_2025_02/962031132</t>
  </si>
  <si>
    <t>17</t>
  </si>
  <si>
    <t>965043441</t>
  </si>
  <si>
    <t>Bourání podkladů pod dlažby betonových s potěrem nebo teracem tl do 150 mm pl přes 4 m2</t>
  </si>
  <si>
    <t>-582844817</t>
  </si>
  <si>
    <t>Bourání mazanin betonových s potěrem nebo teracem tl. do 150 mm, plochy přes 4 m2</t>
  </si>
  <si>
    <t>https://podminky.urs.cz/item/CS_URS_2025_02/965043441</t>
  </si>
  <si>
    <t>18</t>
  </si>
  <si>
    <t>965082933</t>
  </si>
  <si>
    <t>Odstranění násypů pod podlahami tl do 200 mm pl přes 2 m2</t>
  </si>
  <si>
    <t>-1997832855</t>
  </si>
  <si>
    <t>Odstranění násypu pod podlahami nebo ochranného násypu na střechách tl. do 200 mm, plochy přes 2 m2</t>
  </si>
  <si>
    <t>https://podminky.urs.cz/item/CS_URS_2025_02/965082933</t>
  </si>
  <si>
    <t>19</t>
  </si>
  <si>
    <t>968062455</t>
  </si>
  <si>
    <t>Vybourání dřevěných dveřních zárubní pl do 2 m2</t>
  </si>
  <si>
    <t>1145107518</t>
  </si>
  <si>
    <t>Vybourání dřevěných rámů oken s křídly, dveřních zárubní, vrat, stěn, ostění nebo obkladů dveřních zárubní, plochy do 2 m2</t>
  </si>
  <si>
    <t>https://podminky.urs.cz/item/CS_URS_2025_02/968062455</t>
  </si>
  <si>
    <t>20</t>
  </si>
  <si>
    <t>977151118</t>
  </si>
  <si>
    <t>Jádrové vrty diamantovými korunkami do stavebních materiálů D přes 90 do 100 mm</t>
  </si>
  <si>
    <t>m</t>
  </si>
  <si>
    <t>1770015410</t>
  </si>
  <si>
    <t>Jádrové vrty diamantovými korunkami do stavebních materiálů (železobetonu, betonu, cihel, obkladů, dlažeb, kamene) průměru přes 90 do 100 mm</t>
  </si>
  <si>
    <t>https://podminky.urs.cz/item/CS_URS_2025_02/977151118</t>
  </si>
  <si>
    <t>978013191</t>
  </si>
  <si>
    <t>Otlučení (osekání) vnitřní vápenné nebo vápenocementové omítky stěn v rozsahu přes 50 do 100 %</t>
  </si>
  <si>
    <t>-109371274</t>
  </si>
  <si>
    <t>Otlučení vápenných nebo vápenocementových omítek vnitřních ploch stěn s vyškrabáním spar, s očištěním zdiva, v rozsahu přes 50 do 100 %</t>
  </si>
  <si>
    <t>https://podminky.urs.cz/item/CS_URS_2025_02/978013191</t>
  </si>
  <si>
    <t>22</t>
  </si>
  <si>
    <t>978059541</t>
  </si>
  <si>
    <t>Odsekání a odebrání obkladů stěn z vnitřních obkládaček plochy přes 1 m2</t>
  </si>
  <si>
    <t>-549516292</t>
  </si>
  <si>
    <t>Odsekání obkladů stěn včetně otlučení podkladní omítky až na zdivo z obkládaček vnitřních, z jakýchkoliv materiálů, plochy přes 1 m2</t>
  </si>
  <si>
    <t>https://podminky.urs.cz/item/CS_URS_2025_02/978059541</t>
  </si>
  <si>
    <t>997</t>
  </si>
  <si>
    <t>Přesun sutě</t>
  </si>
  <si>
    <t>23</t>
  </si>
  <si>
    <t>997013501</t>
  </si>
  <si>
    <t>Odvoz suti a vybouraných hmot na skládku nebo meziskládku do 1 km se složením</t>
  </si>
  <si>
    <t>267125547</t>
  </si>
  <si>
    <t>Odvoz suti a vybouraných hmot na skládku nebo meziskládku se složením, na vzdálenost do 1 km</t>
  </si>
  <si>
    <t>https://podminky.urs.cz/item/CS_URS_2025_02/997013501</t>
  </si>
  <si>
    <t>24</t>
  </si>
  <si>
    <t>997013509</t>
  </si>
  <si>
    <t>Příplatek k odvozu suti a vybouraných hmot na skládku ZKD 1 km přes 1 km</t>
  </si>
  <si>
    <t>494809234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</si>
  <si>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</si>
  <si>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</si>
  <si>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25</t>
  </si>
  <si>
    <t>997013603</t>
  </si>
  <si>
    <t>Poplatek za uložení na skládce (skládkovné) stavebního odpadu cihelného kód odpadu 17 01 02</t>
  </si>
  <si>
    <t>491552942</t>
  </si>
  <si>
    <t>Poplatek za uložení stavebního odpadu na skládce (skládkovné) cihelného zatříděného do Katalogu odpadů pod kódem 17 01 02</t>
  </si>
  <si>
    <t>https://podminky.urs.cz/item/CS_URS_2025_02/997013603</t>
  </si>
  <si>
    <t>26</t>
  </si>
  <si>
    <t>997013631</t>
  </si>
  <si>
    <t>Poplatek za uložení na skládce (skládkovné) stavebního odpadu směsného kód odpadu 17 09 04</t>
  </si>
  <si>
    <t>-625748464</t>
  </si>
  <si>
    <t>Poplatek za uložení stavebního odpadu na skládce (skládkovné) směsného stavebního a demoličního zatříděného do Katalogu odpadů pod kódem 17 09 04</t>
  </si>
  <si>
    <t>https://podminky.urs.cz/item/CS_URS_2025_02/997013631</t>
  </si>
  <si>
    <t>27</t>
  </si>
  <si>
    <t>997013811</t>
  </si>
  <si>
    <t>Poplatek za uložení na skládce (skládkovné) stavebního odpadu dřevěného kód odpadu 17 02 01</t>
  </si>
  <si>
    <t>1226016747</t>
  </si>
  <si>
    <t>Poplatek za uložení stavebního odpadu na skládce (skládkovné) dřevěného zatříděného do Katalogu odpadů pod kódem 17 02 01</t>
  </si>
  <si>
    <t>https://podminky.urs.cz/item/CS_URS_2025_02/997013811</t>
  </si>
  <si>
    <t>998</t>
  </si>
  <si>
    <t>Přesun hmot</t>
  </si>
  <si>
    <t>28</t>
  </si>
  <si>
    <t>998018001</t>
  </si>
  <si>
    <t>Přesun hmot pro budovy ruční pro budovy v do 6 m</t>
  </si>
  <si>
    <t>-1278691793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</si>
  <si>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</si>
  <si>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https://podminky.urs.cz/item/CS_URS_2025_02/998018001</t>
  </si>
  <si>
    <t>D1</t>
  </si>
  <si>
    <t>Dodávky elektro</t>
  </si>
  <si>
    <t>D2</t>
  </si>
  <si>
    <t>Elektromontáže</t>
  </si>
  <si>
    <t>29</t>
  </si>
  <si>
    <t>7002-22</t>
  </si>
  <si>
    <t>Kabel silový, izolace PVC - CYKY-J 3x1.5 , pevně</t>
  </si>
  <si>
    <t>1133273959</t>
  </si>
  <si>
    <t>30</t>
  </si>
  <si>
    <t>7002-23</t>
  </si>
  <si>
    <t>Kabel silový, izolace PVC - CYKY-J 3x2.5 , pevně</t>
  </si>
  <si>
    <t>-602382745</t>
  </si>
  <si>
    <t>31</t>
  </si>
  <si>
    <t>7002-32</t>
  </si>
  <si>
    <t>Kabel silový, izolace PVC - CYKY-J 5x1.5 , pevně</t>
  </si>
  <si>
    <t>687562349</t>
  </si>
  <si>
    <t>32</t>
  </si>
  <si>
    <t>7002-33</t>
  </si>
  <si>
    <t>Kabel silový, izolace PVC - CYKY-J 5x2.5 , pevně</t>
  </si>
  <si>
    <t>274933447</t>
  </si>
  <si>
    <t>33</t>
  </si>
  <si>
    <t>7002-497</t>
  </si>
  <si>
    <t>Kabel silový, izolace PVC - CYKY-O 3x1.5 , pevně</t>
  </si>
  <si>
    <t>306192393</t>
  </si>
  <si>
    <t>34</t>
  </si>
  <si>
    <t>7002-6</t>
  </si>
  <si>
    <t>Vodič jednožilový, izolace PVC - CY 4 , pevně</t>
  </si>
  <si>
    <t>-6009001</t>
  </si>
  <si>
    <t>35</t>
  </si>
  <si>
    <t>7002-7</t>
  </si>
  <si>
    <t>Vodič jednožilový, izolace PVC - CY 6   mm2 , pevně</t>
  </si>
  <si>
    <t>-1576734946</t>
  </si>
  <si>
    <t>D5</t>
  </si>
  <si>
    <t>Přístroje</t>
  </si>
  <si>
    <t>36</t>
  </si>
  <si>
    <t>1002-10076</t>
  </si>
  <si>
    <t>Termostat - 3292G-A10101 B1 Termostat univerzální otočný (ovládací jednotka); d. Swing, Swing L; b. jasně bílá</t>
  </si>
  <si>
    <t>ks</t>
  </si>
  <si>
    <t>-1681787654</t>
  </si>
  <si>
    <t>37</t>
  </si>
  <si>
    <t>1002-5717</t>
  </si>
  <si>
    <t>Ventilátor - 230V, do koupelen</t>
  </si>
  <si>
    <t>1732195681</t>
  </si>
  <si>
    <t>38</t>
  </si>
  <si>
    <t>1002-5717.1</t>
  </si>
  <si>
    <t>Multifukční relé do krabice, 230V</t>
  </si>
  <si>
    <t>101741570</t>
  </si>
  <si>
    <t>39</t>
  </si>
  <si>
    <t>1002-6058</t>
  </si>
  <si>
    <t>Zásuvka - 5512G-C02349 B1 Zásuvka dvojnásobná, s ochrannými kolíky; řazení 2x(2P+PE); d. Swing; b. jasně bílá</t>
  </si>
  <si>
    <t>1952358902</t>
  </si>
  <si>
    <t>40</t>
  </si>
  <si>
    <t>1002-6069</t>
  </si>
  <si>
    <t>Zásuvka - 5518G-A02349 B1 Zásuvka jednonásobná, s ochranným kolíkem; řazení 2P+PE; d. Swing, Swing L; b. jasně bílá</t>
  </si>
  <si>
    <t>-1549276366</t>
  </si>
  <si>
    <t>41</t>
  </si>
  <si>
    <t>1002-6100</t>
  </si>
  <si>
    <t>Rámeček - 3901G-A00010 B1 Rámeček pro elektroinstalační přístroje, jednonásobný; d. Swing; b. jasně bílá</t>
  </si>
  <si>
    <t>1313923723</t>
  </si>
  <si>
    <t>42</t>
  </si>
  <si>
    <t>1002-7174</t>
  </si>
  <si>
    <t>Spínač, přepínač -3557G-A01340 B1 Spínač jednopólový s krytem; řazení 1; d. Swing, Swing L; b. jasně bílá</t>
  </si>
  <si>
    <t>1879235426</t>
  </si>
  <si>
    <t>Spínač, přepínač - 3557G-A01340 B1 Spínač jednopólový s krytem; řazení 1; d. Swing, Swing L; b. jasně bílá</t>
  </si>
  <si>
    <t>43</t>
  </si>
  <si>
    <t>1002-7189</t>
  </si>
  <si>
    <t>Spínač, přepínač -3557G-A05340 B1 Přepínač sériový s krytem; řazení 5; d. Swing, Swing L; b. jasně bílá</t>
  </si>
  <si>
    <t>-1603413861</t>
  </si>
  <si>
    <t>44</t>
  </si>
  <si>
    <t>1002-7194</t>
  </si>
  <si>
    <t>Spínač, přepínač -3557G-A06340 B1 Přepínač střídavý s krytem; řazení 6; d. Swing, Swing L; b. jasně bílá</t>
  </si>
  <si>
    <t>630798555</t>
  </si>
  <si>
    <t>D11</t>
  </si>
  <si>
    <t>Uložný materiál</t>
  </si>
  <si>
    <t>45</t>
  </si>
  <si>
    <t>1123-1118</t>
  </si>
  <si>
    <t>Střední mechanické namáhání (750N) 1240 TRUBKA OHEBNÁ - SUPER MONOFLEX 40 750N</t>
  </si>
  <si>
    <t>-1509697381</t>
  </si>
  <si>
    <t>46</t>
  </si>
  <si>
    <t>1123-2</t>
  </si>
  <si>
    <t>Elektroinctalační krabice pod omítku - KU 68-1901 KRABICE UNIVERZÁLNÍ</t>
  </si>
  <si>
    <t>790406593</t>
  </si>
  <si>
    <t>47</t>
  </si>
  <si>
    <t>1123-38</t>
  </si>
  <si>
    <t>Elektroinctalační krabice pod omítku - KT 250 SKŘÍŇ ROZVODNÁ</t>
  </si>
  <si>
    <t>1770597516</t>
  </si>
  <si>
    <t>48</t>
  </si>
  <si>
    <t>1123-4</t>
  </si>
  <si>
    <t>Elektroinctalační krabice pod omítku - KU 68-1903 KRABICE ODBOČNÁ</t>
  </si>
  <si>
    <t>1113782291</t>
  </si>
  <si>
    <t>49</t>
  </si>
  <si>
    <t>1123-4527</t>
  </si>
  <si>
    <t>Střední mechanické namáhání (750N) 4032 TRUBKA TUHÁ PVC 750N délka 3 m barva tmavě šedá</t>
  </si>
  <si>
    <t>2135460082</t>
  </si>
  <si>
    <t>50</t>
  </si>
  <si>
    <t>9998-4</t>
  </si>
  <si>
    <t>Montáž rozvodnic oceloplechových nebo plastových běžných, hmotnosti přes 50 do 100kg</t>
  </si>
  <si>
    <t>-495525409</t>
  </si>
  <si>
    <t>51</t>
  </si>
  <si>
    <t>9999-411</t>
  </si>
  <si>
    <t>Ocelová konstrukce všeobecně pásová, profilová, pozinkovaná</t>
  </si>
  <si>
    <t>kg</t>
  </si>
  <si>
    <t>1217705410</t>
  </si>
  <si>
    <t>D12</t>
  </si>
  <si>
    <t>Ostatní náklady, provedení revizních zkoušek</t>
  </si>
  <si>
    <t>52</t>
  </si>
  <si>
    <t>0007510003.R.2</t>
  </si>
  <si>
    <t>Kompletní demontáž stávajícího zařízení pro elektro rozvody staveb v rozsahu dle stávajícího stavu</t>
  </si>
  <si>
    <t>h</t>
  </si>
  <si>
    <t>844521937</t>
  </si>
  <si>
    <t>53</t>
  </si>
  <si>
    <t>9999-1288</t>
  </si>
  <si>
    <t>Zkusebni provoz</t>
  </si>
  <si>
    <t>hod</t>
  </si>
  <si>
    <t>1942904336</t>
  </si>
  <si>
    <t>54</t>
  </si>
  <si>
    <t>9999-1295</t>
  </si>
  <si>
    <t>Koordinace prostupu prací s ostatnimi profesemi</t>
  </si>
  <si>
    <t>-2049756698</t>
  </si>
  <si>
    <t>55</t>
  </si>
  <si>
    <t>9999-1297</t>
  </si>
  <si>
    <t>Podružný materiál</t>
  </si>
  <si>
    <t>soubor</t>
  </si>
  <si>
    <t>-1388106343</t>
  </si>
  <si>
    <t>56</t>
  </si>
  <si>
    <t>9999-1298</t>
  </si>
  <si>
    <t>Revizni technik</t>
  </si>
  <si>
    <t>1615030395</t>
  </si>
  <si>
    <t>Poznámka k položce:_x000D_
Podružný materiál</t>
  </si>
  <si>
    <t>57</t>
  </si>
  <si>
    <t>9999-1299</t>
  </si>
  <si>
    <t>Spoluprace s reviz.technikem</t>
  </si>
  <si>
    <t>510881404</t>
  </si>
  <si>
    <t>PSV</t>
  </si>
  <si>
    <t>Práce a dodávky PSV</t>
  </si>
  <si>
    <t>713</t>
  </si>
  <si>
    <t>Izolace tepelné</t>
  </si>
  <si>
    <t>58</t>
  </si>
  <si>
    <t>713463131</t>
  </si>
  <si>
    <t>Montáž izolace tepelné potrubí potrubními pouzdry bez úpravy slepenými 1x tl izolace do 25 mm</t>
  </si>
  <si>
    <t>-1867303926</t>
  </si>
  <si>
    <t>Montáž izolace tepelné potrubí a ohybů tvarovkami nebo deskami potrubními pouzdry bez povrchové úpravy (izolační materiál ve specifikaci) přilepenými v příčných a podélných spojích izolace potrubí jednovrstvá, tloušťky izolace do 25 mm</t>
  </si>
  <si>
    <t>https://podminky.urs.cz/item/CS_URS_2025_02/713463131</t>
  </si>
  <si>
    <t>59</t>
  </si>
  <si>
    <t>28377106</t>
  </si>
  <si>
    <t>pouzdro izolační potrubní z pěnového polyetylenu 18/20mm</t>
  </si>
  <si>
    <t>1510004863</t>
  </si>
  <si>
    <t>60</t>
  </si>
  <si>
    <t>998713201</t>
  </si>
  <si>
    <t>Přesun hmot procentní pro izolace tepelné v objektech v do 6 m</t>
  </si>
  <si>
    <t>%</t>
  </si>
  <si>
    <t>660040596</t>
  </si>
  <si>
    <t>Přesun hmot pro izolace tepelné stanovený procentní sazbou (%) z ceny vodorovná dopravní vzdálenost do 50 m s užitím mechanizace v objektech výšky do 6 m</t>
  </si>
  <si>
    <t>https://podminky.urs.cz/item/CS_URS_2025_02/998713201</t>
  </si>
  <si>
    <t>721</t>
  </si>
  <si>
    <t>Zdravotechnika - vnitřní kanalizace</t>
  </si>
  <si>
    <t>61</t>
  </si>
  <si>
    <t>721110802.R.</t>
  </si>
  <si>
    <t>Demontáž kanalizačního potrubí</t>
  </si>
  <si>
    <t>2097628664</t>
  </si>
  <si>
    <t>62</t>
  </si>
  <si>
    <t>721174025</t>
  </si>
  <si>
    <t>Potrubí kanalizační z PP odpadní DN 110</t>
  </si>
  <si>
    <t>60558886</t>
  </si>
  <si>
    <t>Potrubí z trub polypropylenových odpadní (svislé) DN 110</t>
  </si>
  <si>
    <t>https://podminky.urs.cz/item/CS_URS_2025_02/721174025</t>
  </si>
  <si>
    <t>63</t>
  </si>
  <si>
    <t>721174043</t>
  </si>
  <si>
    <t>Potrubí kanalizační z PP připojovací DN 50</t>
  </si>
  <si>
    <t>149602492</t>
  </si>
  <si>
    <t>Potrubí z trub polypropylenových připojovací DN 50</t>
  </si>
  <si>
    <t>https://podminky.urs.cz/item/CS_URS_2025_02/721174043</t>
  </si>
  <si>
    <t>64</t>
  </si>
  <si>
    <t>721174045</t>
  </si>
  <si>
    <t>Potrubí kanalizační z PP připojovací DN 110</t>
  </si>
  <si>
    <t>-563613089</t>
  </si>
  <si>
    <t>Potrubí z trub polypropylenových připojovací DN 110</t>
  </si>
  <si>
    <t>https://podminky.urs.cz/item/CS_URS_2025_02/721174045</t>
  </si>
  <si>
    <t>65</t>
  </si>
  <si>
    <t>721194105</t>
  </si>
  <si>
    <t>Vyvedení a upevnění odpadních výpustek DN 50</t>
  </si>
  <si>
    <t>210291803</t>
  </si>
  <si>
    <t>Vyměření přípojek na potrubí vyvedení a upevnění odpadních výpustek DN 50</t>
  </si>
  <si>
    <t>https://podminky.urs.cz/item/CS_URS_2025_02/721194105</t>
  </si>
  <si>
    <t>66</t>
  </si>
  <si>
    <t>721194109</t>
  </si>
  <si>
    <t>Vyvedení a upevnění odpadních výpustek DN 110</t>
  </si>
  <si>
    <t>954635691</t>
  </si>
  <si>
    <t>Vyměření přípojek na potrubí vyvedení a upevnění odpadních výpustek DN 110</t>
  </si>
  <si>
    <t>https://podminky.urs.cz/item/CS_URS_2025_02/721194109</t>
  </si>
  <si>
    <t>67</t>
  </si>
  <si>
    <t>721290111</t>
  </si>
  <si>
    <t>Zkouška těsnosti potrubí kanalizace vodou DN do 125</t>
  </si>
  <si>
    <t>968348014</t>
  </si>
  <si>
    <t>Zkouška těsnosti kanalizace v objektech vodou do DN 125</t>
  </si>
  <si>
    <t>https://podminky.urs.cz/item/CS_URS_2025_02/721290111</t>
  </si>
  <si>
    <t>68</t>
  </si>
  <si>
    <t>998721201</t>
  </si>
  <si>
    <t>Přesun hmot procentní pro vnitřní kanalizaci v objektech v do 6 m</t>
  </si>
  <si>
    <t>1872870723</t>
  </si>
  <si>
    <t>Přesun hmot pro vnitřní kanalizaci stanovený procentní sazbou (%) z ceny vodorovná dopravní vzdálenost do 50 m základní v objektech výšky do 6 m</t>
  </si>
  <si>
    <t>https://podminky.urs.cz/item/CS_URS_2025_02/998721201</t>
  </si>
  <si>
    <t>722</t>
  </si>
  <si>
    <t>Zdravotechnika - vnitřní vodovod</t>
  </si>
  <si>
    <t>69</t>
  </si>
  <si>
    <t>722110811.R.</t>
  </si>
  <si>
    <t>Demontáž vodovodního potrubí</t>
  </si>
  <si>
    <t>381672584</t>
  </si>
  <si>
    <t>70</t>
  </si>
  <si>
    <t>722174002</t>
  </si>
  <si>
    <t>Potrubí vodovodní plastové PPR svar polyfúze PN 16 D 20x2,8 mm</t>
  </si>
  <si>
    <t>1250063779</t>
  </si>
  <si>
    <t>Potrubí z plastových trubek z polypropylenu PPR svařovaných polyfúzně PN 16 (SDR 7,4) D 20 x 2,8</t>
  </si>
  <si>
    <t>https://podminky.urs.cz/item/CS_URS_2025_02/722174002</t>
  </si>
  <si>
    <t>71</t>
  </si>
  <si>
    <t>722174003</t>
  </si>
  <si>
    <t>Potrubí vodovodní plastové PPR svar polyfúze PN 16 D 25x3,5 mm</t>
  </si>
  <si>
    <t>632420974</t>
  </si>
  <si>
    <t>Potrubí z plastových trubek z polypropylenu PPR svařovaných polyfúzně PN 16 (SDR 7,4) D 25 x 3,5</t>
  </si>
  <si>
    <t>https://podminky.urs.cz/item/CS_URS_2025_02/722174003</t>
  </si>
  <si>
    <t>72</t>
  </si>
  <si>
    <t>722181251</t>
  </si>
  <si>
    <t>Ochrana vodovodního potrubí přilepenými termoizolačními trubicemi z PE tl přes 20 do 25 mm DN do 22 mm</t>
  </si>
  <si>
    <t>23697012</t>
  </si>
  <si>
    <t>Ochrana potrubí termoizolačními trubicemi z pěnového polyetylenu PE přilepenými v příčných a podélných spojích, tloušťky izolace přes 20 do 25 mm, vnitřního průměru izolace DN do 22 mm</t>
  </si>
  <si>
    <t>https://podminky.urs.cz/item/CS_URS_2025_02/722181251</t>
  </si>
  <si>
    <t>73</t>
  </si>
  <si>
    <t>722181252</t>
  </si>
  <si>
    <t>Ochrana vodovodního potrubí přilepenými termoizolačními trubicemi z PE tl přes 20 do 25 mm DN přes 22 do 45 mm</t>
  </si>
  <si>
    <t>-1686850177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</si>
  <si>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</si>
  <si>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https://podminky.urs.cz/item/CS_URS_2025_02/722181252</t>
  </si>
  <si>
    <t>74</t>
  </si>
  <si>
    <t>722220232</t>
  </si>
  <si>
    <t>Přechodka dGK PPR PN 20 D 25 x G 3/4" s kovovým vnitřním závitem</t>
  </si>
  <si>
    <t>-288047274</t>
  </si>
  <si>
    <t>Armatury s jedním závitem přechodové tvarovky PPR, PN 20 (SDR 6) s kovovým závitem vnitřním přechodky dGK D 25 x G 3/4"</t>
  </si>
  <si>
    <t>https://podminky.urs.cz/item/CS_URS_2025_02/722220232</t>
  </si>
  <si>
    <t>75</t>
  </si>
  <si>
    <t>722231141</t>
  </si>
  <si>
    <t>Ventil závitový pojistný rohový G 1/2"</t>
  </si>
  <si>
    <t>1703812375</t>
  </si>
  <si>
    <t>Armatury se dvěma závity ventily pojistné rohové G 1/2"</t>
  </si>
  <si>
    <t>https://podminky.urs.cz/item/CS_URS_2025_02/722231141</t>
  </si>
  <si>
    <t>76</t>
  </si>
  <si>
    <t>722290234</t>
  </si>
  <si>
    <t>Proplach a dezinfekce vodovodního potrubí DN do 80</t>
  </si>
  <si>
    <t>-319364496</t>
  </si>
  <si>
    <t>Zkoušky, proplach a desinfekce vodovodního potrubí proplach a desinfekce vodovodního potrubí do DN 80</t>
  </si>
  <si>
    <t>https://podminky.urs.cz/item/CS_URS_2025_02/722290234</t>
  </si>
  <si>
    <t>77</t>
  </si>
  <si>
    <t>998722201</t>
  </si>
  <si>
    <t>Přesun hmot procentní pro vnitřní vodovod v objektech v do 6 m</t>
  </si>
  <si>
    <t>1475149941</t>
  </si>
  <si>
    <t>Přesun hmot pro vnitřní vodovod stanovený procentní sazbou (%) z ceny vodorovná dopravní vzdálenost do 50 m základní v objektech výšky do 6 m</t>
  </si>
  <si>
    <t>https://podminky.urs.cz/item/CS_URS_2025_02/998722201</t>
  </si>
  <si>
    <t>725</t>
  </si>
  <si>
    <t>Zdravotechnika - zařizovací předměty</t>
  </si>
  <si>
    <t>78</t>
  </si>
  <si>
    <t>725110811</t>
  </si>
  <si>
    <t>Demontáž klozetů splachovacích s nádrží</t>
  </si>
  <si>
    <t>-1104279000</t>
  </si>
  <si>
    <t>Demontáž klozetů splachovacíchch s nádrží nebo tlakovým splachovačem</t>
  </si>
  <si>
    <t>https://podminky.urs.cz/item/CS_URS_2025_02/725110811</t>
  </si>
  <si>
    <t>79</t>
  </si>
  <si>
    <t>725112022</t>
  </si>
  <si>
    <t>Klozet keramický závěsný na nosné stěny odpad vodorovný</t>
  </si>
  <si>
    <t>-1718638678</t>
  </si>
  <si>
    <t>Zařízení záchodů klozety keramické závěsné na nosné stěny s hlubokým splachováním odpad vodorovný</t>
  </si>
  <si>
    <t>https://podminky.urs.cz/item/CS_URS_2025_02/725112022</t>
  </si>
  <si>
    <t>80</t>
  </si>
  <si>
    <t>725210821</t>
  </si>
  <si>
    <t>Demontáž umyvadel bez výtokových armatur</t>
  </si>
  <si>
    <t>-349285463</t>
  </si>
  <si>
    <t>Demontáž umyvadel bez výtokových armatur umyvadel</t>
  </si>
  <si>
    <t>https://podminky.urs.cz/item/CS_URS_2025_02/725210821</t>
  </si>
  <si>
    <t>81</t>
  </si>
  <si>
    <t>725211603</t>
  </si>
  <si>
    <t>Umyvadlo keramické bílé šířky 600 mm bez krytu na sifon připevněné na stěnu šrouby</t>
  </si>
  <si>
    <t>-258114977</t>
  </si>
  <si>
    <t>Umyvadla keramická bílá bez výtokových armatur připevněná na stěnu šrouby bez sloupu nebo krytu na sifon, šířka umyvadla 600 mm</t>
  </si>
  <si>
    <t>https://podminky.urs.cz/item/CS_URS_2025_02/725211603</t>
  </si>
  <si>
    <t>82</t>
  </si>
  <si>
    <t>725220851</t>
  </si>
  <si>
    <t>Demontáž van akrylátových</t>
  </si>
  <si>
    <t>316849508</t>
  </si>
  <si>
    <t>https://podminky.urs.cz/item/CS_URS_2025_02/725220851</t>
  </si>
  <si>
    <t>83</t>
  </si>
  <si>
    <t>725241223</t>
  </si>
  <si>
    <t>Vanička sprchová z litého polymermramoru čtvrtkruhová 900x900 mm</t>
  </si>
  <si>
    <t>459617966</t>
  </si>
  <si>
    <t>Sprchové vaničky z litého polymermramoru čtvrtkruhové 900x900 mm</t>
  </si>
  <si>
    <t>https://podminky.urs.cz/item/CS_URS_2025_02/725241223</t>
  </si>
  <si>
    <t>84</t>
  </si>
  <si>
    <t>725244813</t>
  </si>
  <si>
    <t>Zástěna sprchová rohová rámová se skleněnou výplní tl. 4 a 5 mm dveře posuvné dvoudílné na čtvrtkruhovou vaničku 900x900 mm</t>
  </si>
  <si>
    <t>-1919443808</t>
  </si>
  <si>
    <t>Sprchové dveře a zástěny zástěny sprchové rohové čtvrtkruhové rámové se skleněnou výplní tl. 4 a 5 mm dveře posuvné dvoudílné, vstup z oblouku, na vaničku 900x900 mm</t>
  </si>
  <si>
    <t>https://podminky.urs.cz/item/CS_URS_2025_02/725244813</t>
  </si>
  <si>
    <t>85</t>
  </si>
  <si>
    <t>725530823</t>
  </si>
  <si>
    <t>Demontáž ohřívač elektrický tlakový přes 50 do 200 l</t>
  </si>
  <si>
    <t>-709129084</t>
  </si>
  <si>
    <t>Demontáž elektrických zásobníkových ohřívačů vody tlakových od 50 do 200 l</t>
  </si>
  <si>
    <t>https://podminky.urs.cz/item/CS_URS_2025_02/725530823</t>
  </si>
  <si>
    <t>86</t>
  </si>
  <si>
    <t>725820802</t>
  </si>
  <si>
    <t>Demontáž baterie stojánkové do jednoho otvoru</t>
  </si>
  <si>
    <t>-1175844873</t>
  </si>
  <si>
    <t>Demontáž baterií stojánkových do 1 otvoru</t>
  </si>
  <si>
    <t>https://podminky.urs.cz/item/CS_URS_2025_02/725820802</t>
  </si>
  <si>
    <t>87</t>
  </si>
  <si>
    <t>725822613</t>
  </si>
  <si>
    <t>Baterie umyvadlová stojánková páková s výpustí</t>
  </si>
  <si>
    <t>252048085</t>
  </si>
  <si>
    <t>Baterie umyvadlové stojánkové pákové s výpustí</t>
  </si>
  <si>
    <t>https://podminky.urs.cz/item/CS_URS_2025_02/725822613</t>
  </si>
  <si>
    <t>88</t>
  </si>
  <si>
    <t>725841312</t>
  </si>
  <si>
    <t>Baterie sprchová nástěnná páková</t>
  </si>
  <si>
    <t>768922962</t>
  </si>
  <si>
    <t>Baterie sprchové nástěnné pákové</t>
  </si>
  <si>
    <t>https://podminky.urs.cz/item/CS_URS_2025_02/725841312</t>
  </si>
  <si>
    <t>89</t>
  </si>
  <si>
    <t>998725201</t>
  </si>
  <si>
    <t>Přesun hmot procentní pro zařizovací předměty v objektech v do 6 m</t>
  </si>
  <si>
    <t>-1862765860</t>
  </si>
  <si>
    <t>Přesun hmot pro zařizovací předměty stanovený procentní sazbou (%) z ceny vodorovná dopravní vzdálenost do 50 m základní v objektech výšky do 6 m</t>
  </si>
  <si>
    <t>https://podminky.urs.cz/item/CS_URS_2025_02/998725201</t>
  </si>
  <si>
    <t>726</t>
  </si>
  <si>
    <t>Zdravotechnika - předstěnové instalace</t>
  </si>
  <si>
    <t>90</t>
  </si>
  <si>
    <t>726131041</t>
  </si>
  <si>
    <t>Instalační předstěna pro klozet závěsný v 1120 mm s ovládáním zepředu do lehkých stěn s kovovou kcí</t>
  </si>
  <si>
    <t>-300127308</t>
  </si>
  <si>
    <t>Předstěnové instalační systémy do lehkých stěn s kovovou konstrukcí pro závěsné klozety ovládání zepředu, stavební výšky 1120 mm</t>
  </si>
  <si>
    <t>https://podminky.urs.cz/item/CS_URS_2025_02/726131041</t>
  </si>
  <si>
    <t>91</t>
  </si>
  <si>
    <t>998726211</t>
  </si>
  <si>
    <t>Přesun hmot procentní pro instalační prefabrikáty v objektech v do 6 m</t>
  </si>
  <si>
    <t>-1017032295</t>
  </si>
  <si>
    <t>Přesun hmot pro instalační prefabrikáty stanovený procentní sazbou (%) z ceny vodorovná dopravní vzdálenost do 50 m základní v objektech výšky do 6 m</t>
  </si>
  <si>
    <t>https://podminky.urs.cz/item/CS_URS_2025_02/998726211</t>
  </si>
  <si>
    <t>732</t>
  </si>
  <si>
    <t>Ústřední vytápění - strojovny</t>
  </si>
  <si>
    <t>92</t>
  </si>
  <si>
    <t>732331131</t>
  </si>
  <si>
    <t>Nádoba expanzní tlaková pro akumulační ohřev TV průtočná s membránou závitové připojení PN 1,0 o objemu 8 l</t>
  </si>
  <si>
    <t>CS ÚRS 2025 01</t>
  </si>
  <si>
    <t>1620548128</t>
  </si>
  <si>
    <t>Nádoby expanzní tlakové pro rozvody pitné vody s membránou bez pojistného ventilu se závitovým připojením průtočné PN 1,0 o objemu 8 l</t>
  </si>
  <si>
    <t>https://podminky.urs.cz/item/CS_URS_2025_01/732331131</t>
  </si>
  <si>
    <t>93</t>
  </si>
  <si>
    <t>998732201</t>
  </si>
  <si>
    <t>Přesun hmot procentní pro strojovny v objektech v do 6 m</t>
  </si>
  <si>
    <t>1916959339</t>
  </si>
  <si>
    <t>Přesun hmot pro strojovny stanovený procentní sazbou (%) z ceny vodorovná dopravní vzdálenost do 50 m základní v objektech výšky do 6 m</t>
  </si>
  <si>
    <t>https://podminky.urs.cz/item/CS_URS_2025_02/998732201</t>
  </si>
  <si>
    <t>733</t>
  </si>
  <si>
    <t>Ústřední vytápění - rozvodné potrubí</t>
  </si>
  <si>
    <t>94</t>
  </si>
  <si>
    <t>733110806.R.</t>
  </si>
  <si>
    <t>Demontáž rozvodného potrubí</t>
  </si>
  <si>
    <t>933923096</t>
  </si>
  <si>
    <t>95</t>
  </si>
  <si>
    <t>733222102</t>
  </si>
  <si>
    <t>Potrubí měděné polotvrdé spojované měkkým pájením D 15x1 mm</t>
  </si>
  <si>
    <t>-976840077</t>
  </si>
  <si>
    <t>Potrubí z trubek měděných polotvrdých spojovaných měkkým pájením Ø 15/1</t>
  </si>
  <si>
    <t>https://podminky.urs.cz/item/CS_URS_2025_02/733222102</t>
  </si>
  <si>
    <t>96</t>
  </si>
  <si>
    <t>733222104</t>
  </si>
  <si>
    <t>Potrubí měděné polotvrdé spojované měkkým pájením D 22x1 mm</t>
  </si>
  <si>
    <t>-1921405960</t>
  </si>
  <si>
    <t>Potrubí z trubek měděných polotvrdých spojovaných měkkým pájením Ø 22/1</t>
  </si>
  <si>
    <t>https://podminky.urs.cz/item/CS_URS_2025_02/733222104</t>
  </si>
  <si>
    <t>97</t>
  </si>
  <si>
    <t>733291101</t>
  </si>
  <si>
    <t>Zkouška těsnosti potrubí měděné D do 35x1,5</t>
  </si>
  <si>
    <t>-167634740</t>
  </si>
  <si>
    <t>Zkoušky těsnosti potrubí z trubek měděných Ø do 35/1,5</t>
  </si>
  <si>
    <t>https://podminky.urs.cz/item/CS_URS_2025_02/733291101</t>
  </si>
  <si>
    <t>98</t>
  </si>
  <si>
    <t>733XP01</t>
  </si>
  <si>
    <t>Topná, provozní a dilatační zkouška</t>
  </si>
  <si>
    <t>-1778297151</t>
  </si>
  <si>
    <t>99</t>
  </si>
  <si>
    <t>998733201</t>
  </si>
  <si>
    <t>Přesun hmot procentní pro rozvody potrubí v objektech v do 6 m</t>
  </si>
  <si>
    <t>302702122</t>
  </si>
  <si>
    <t>Přesun hmot pro rozvody potrubí stanovený procentní sazbou z ceny vodorovná dopravní vzdálenost do 50 m základní v objektech výšky do 6 m</t>
  </si>
  <si>
    <t>https://podminky.urs.cz/item/CS_URS_2025_02/998733201</t>
  </si>
  <si>
    <t>734</t>
  </si>
  <si>
    <t>Ústřední vytápění - armatury</t>
  </si>
  <si>
    <t>100</t>
  </si>
  <si>
    <t>734211115</t>
  </si>
  <si>
    <t>Ventil závitový odvzdušňovací G 1/2 PN 10 do 120°C otopných těles</t>
  </si>
  <si>
    <t>1128077141</t>
  </si>
  <si>
    <t>Ventily odvzdušňovací závitové otopných těles PN 6 do 120°C G 1/2</t>
  </si>
  <si>
    <t>https://podminky.urs.cz/item/CS_URS_2025_02/734211115</t>
  </si>
  <si>
    <t>101</t>
  </si>
  <si>
    <t>734292715</t>
  </si>
  <si>
    <t>Kohout kulový přímý G 1 PN 42 do 185°C vnitřní závit</t>
  </si>
  <si>
    <t>-1606480362</t>
  </si>
  <si>
    <t>Ostatní armatury kulové kohouty PN 42 do 185°C přímé vnitřní závit G 1</t>
  </si>
  <si>
    <t>https://podminky.urs.cz/item/CS_URS_2025_02/734292715</t>
  </si>
  <si>
    <t>102</t>
  </si>
  <si>
    <t>734AX01.1</t>
  </si>
  <si>
    <t>Termostatická hlavice s regulačním rozsahem 6°C - 28°C otopných těles</t>
  </si>
  <si>
    <t>-1040766922</t>
  </si>
  <si>
    <t>103</t>
  </si>
  <si>
    <t>734AX03</t>
  </si>
  <si>
    <t>Radiátorové H šroubení pro otopná tělesa se spodním připojením 1/2" rohové vč. vypouštění PN6, TS110°C</t>
  </si>
  <si>
    <t>-250493384</t>
  </si>
  <si>
    <t>104</t>
  </si>
  <si>
    <t>998734201</t>
  </si>
  <si>
    <t>Přesun hmot procentní pro armatury v objektech v do 6 m</t>
  </si>
  <si>
    <t>-2135436727</t>
  </si>
  <si>
    <t>Přesun hmot pro armatury stanovený procentní sazbou (%) z ceny vodorovná dopravní vzdálenost do 50 m základní v objektech výšky do 6 m</t>
  </si>
  <si>
    <t>https://podminky.urs.cz/item/CS_URS_2025_02/998734201</t>
  </si>
  <si>
    <t>735</t>
  </si>
  <si>
    <t>Ústřední vytápění - otopná tělesa</t>
  </si>
  <si>
    <t>105</t>
  </si>
  <si>
    <t>735000912</t>
  </si>
  <si>
    <t>Vyregulování ventilu nebo kohoutu dvojregulačního s termostatickým ovládáním</t>
  </si>
  <si>
    <t>1535626500</t>
  </si>
  <si>
    <t>Regulace otopného systému při opravách vyregulování dvojregulačních ventilů a kohoutů s termostatickým ovládáním</t>
  </si>
  <si>
    <t>https://podminky.urs.cz/item/CS_URS_2025_02/735000912</t>
  </si>
  <si>
    <t>106</t>
  </si>
  <si>
    <t>735151821</t>
  </si>
  <si>
    <t>Demontáž otopného tělesa panelového dvouřadého dl do 1500 mm</t>
  </si>
  <si>
    <t>772128800</t>
  </si>
  <si>
    <t>Demontáž otopných těles panelových dvouřadých stavební délky do 1500 mm</t>
  </si>
  <si>
    <t>https://podminky.urs.cz/item/CS_URS_2025_02/735151821</t>
  </si>
  <si>
    <t>107</t>
  </si>
  <si>
    <t>735152471</t>
  </si>
  <si>
    <t>Otopné těleso panelové VK dvoudeskové 1 přídavná přestupní plocha výška/délka 600/400 mm výkon 515 W</t>
  </si>
  <si>
    <t>2101622030</t>
  </si>
  <si>
    <t>Otopná tělesa panelová VK dvoudesková PN 1,0 MPa, T do 110°C s jednou přídavnou přestupní plochou výšky tělesa 600 mm stavební délky / výkonu 400 mm / 515 W</t>
  </si>
  <si>
    <t>https://podminky.urs.cz/item/CS_URS_2025_02/735152471</t>
  </si>
  <si>
    <t>108</t>
  </si>
  <si>
    <t>735152677</t>
  </si>
  <si>
    <t>Otopné těleso panelové VK třídeskové 3 přídavné přestupní plochy výška/délka 600/1000 mm výkon 2406 W</t>
  </si>
  <si>
    <t>-619600290</t>
  </si>
  <si>
    <t>Otopná tělesa panelová VK třídesková PN 1,0 MPa, T do 110°C se třemi přídavnými přestupními plochami výšky tělesa 600 mm stavební délky / výkonu 1000 mm / 2406 W</t>
  </si>
  <si>
    <t>https://podminky.urs.cz/item/CS_URS_2025_02/735152677</t>
  </si>
  <si>
    <t>109</t>
  </si>
  <si>
    <t>735164253</t>
  </si>
  <si>
    <t>Otopné těleso trubkové elektrické přímotopné výška/délka 1215/750 mm</t>
  </si>
  <si>
    <t>1022175845</t>
  </si>
  <si>
    <t>Otopná tělesa trubková přímotopná elektrická na stěnu výšky tělesa 1215 mm, délky 750 mm</t>
  </si>
  <si>
    <t>https://podminky.urs.cz/item/CS_URS_2025_02/735164253</t>
  </si>
  <si>
    <t>110</t>
  </si>
  <si>
    <t>735191905</t>
  </si>
  <si>
    <t>Odvzdušnění otopných těles</t>
  </si>
  <si>
    <t>1865337175</t>
  </si>
  <si>
    <t>Ostatní opravy otopných těles odvzdušnění tělesa</t>
  </si>
  <si>
    <t>https://podminky.urs.cz/item/CS_URS_2025_02/735191905</t>
  </si>
  <si>
    <t>111</t>
  </si>
  <si>
    <t>735191910</t>
  </si>
  <si>
    <t>Napuštění vody do otopných těles</t>
  </si>
  <si>
    <t>-990362686</t>
  </si>
  <si>
    <t>Ostatní opravy otopných těles napuštění vody do otopného systému včetně potrubí (bez kotle a ohříváků) otopných těles</t>
  </si>
  <si>
    <t>https://podminky.urs.cz/item/CS_URS_2025_02/735191910</t>
  </si>
  <si>
    <t>112</t>
  </si>
  <si>
    <t>998735201</t>
  </si>
  <si>
    <t>Přesun hmot procentní pro otopná tělesa v objektech v do 6 m</t>
  </si>
  <si>
    <t>-1526800853</t>
  </si>
  <si>
    <t>Přesun hmot pro otopná tělesa stanovený procentní sazbou (%) z ceny vodorovná dopravní vzdálenost do 50 m základní v objektech výšky do 6 m</t>
  </si>
  <si>
    <t>https://podminky.urs.cz/item/CS_URS_2025_02/998735201</t>
  </si>
  <si>
    <t>762</t>
  </si>
  <si>
    <t>Konstrukce tesařské</t>
  </si>
  <si>
    <t>113</t>
  </si>
  <si>
    <t>762083111</t>
  </si>
  <si>
    <t>Impregnace řeziva proti dřevokaznému hmyzu a houbám máčením třída ohrožení 1 a 2</t>
  </si>
  <si>
    <t>-849722384</t>
  </si>
  <si>
    <t>Impregnace řeziva máčením proti dřevokaznému hmyzu a houbám, třída ohrožení 1 a 2 (dřevo v interiéru)</t>
  </si>
  <si>
    <t>https://podminky.urs.cz/item/CS_URS_2025_02/762083111</t>
  </si>
  <si>
    <t>114</t>
  </si>
  <si>
    <t>762522811</t>
  </si>
  <si>
    <t>Demontáž podlah s polštáři z prken tloušťky do 32 mm</t>
  </si>
  <si>
    <t>1619195903</t>
  </si>
  <si>
    <t>Demontáž podlah s polštáři z prken tl. do 32 mm</t>
  </si>
  <si>
    <t>https://podminky.urs.cz/item/CS_URS_2025_02/762522811</t>
  </si>
  <si>
    <t>115</t>
  </si>
  <si>
    <t>762810017</t>
  </si>
  <si>
    <t>Záklop stropů z desek OSB tl 25 mm na sraz šroubovaných na trámy</t>
  </si>
  <si>
    <t>1376158432</t>
  </si>
  <si>
    <t>Záklop stropů z dřevoštěpkových desek OSB šroubovaných na trámy na sraz, tloušťky desky 25 mm</t>
  </si>
  <si>
    <t>https://podminky.urs.cz/item/CS_URS_2025_02/762810017</t>
  </si>
  <si>
    <t>116</t>
  </si>
  <si>
    <t>998762201</t>
  </si>
  <si>
    <t>Přesun hmot procentní pro kce tesařské v objektech v do 6 m</t>
  </si>
  <si>
    <t>-1380727268</t>
  </si>
  <si>
    <t>Přesun hmot pro konstrukce tesařské stanovený procentní sazbou (%) z ceny vodorovná dopravní vzdálenost do 50 m základní v objektech výšky do 6 m</t>
  </si>
  <si>
    <t>https://podminky.urs.cz/item/CS_URS_2025_02/998762201</t>
  </si>
  <si>
    <t>763</t>
  </si>
  <si>
    <t>Konstrukce suché výstavby</t>
  </si>
  <si>
    <t>117</t>
  </si>
  <si>
    <t>763111433</t>
  </si>
  <si>
    <t>SDK příčka tl 125 mm profil CW+UW 75 desky 2xH2 12,5 bez izolace EI 60</t>
  </si>
  <si>
    <t>-347921745</t>
  </si>
  <si>
    <t>Příčka ze sádrokartonových desek s nosnou konstrukcí z jednoduchých ocelových profilů UW, CW dvojitě opláštěná deskami impregnovanými H2 tl. 2 x 12,5 mm EI 60, příčka tl. 125 mm, profil 75, bez izolace</t>
  </si>
  <si>
    <t>https://podminky.urs.cz/item/CS_URS_2025_02/763111433</t>
  </si>
  <si>
    <t>118</t>
  </si>
  <si>
    <t>763111722</t>
  </si>
  <si>
    <t>SDK příčka pozinkovaný úhelník k ochraně rohů</t>
  </si>
  <si>
    <t>-471148077</t>
  </si>
  <si>
    <t>Příčka ze sádrokartonových desek ostatní konstrukce a práce na příčkách ze sádrokartonových desek ochrana rohů úhelníky pozinkované</t>
  </si>
  <si>
    <t>https://podminky.urs.cz/item/CS_URS_2025_02/763111722</t>
  </si>
  <si>
    <t>119</t>
  </si>
  <si>
    <t>763111741</t>
  </si>
  <si>
    <t>Montáž parotěsné zábrany do SDK příčky</t>
  </si>
  <si>
    <t>1775311372</t>
  </si>
  <si>
    <t>Příčka ze sádrokartonových desek ostatní konstrukce a práce na příčkách ze sádrokartonových desek montáž parotěsné zábrany</t>
  </si>
  <si>
    <t>https://podminky.urs.cz/item/CS_URS_2025_02/763111741</t>
  </si>
  <si>
    <t>120</t>
  </si>
  <si>
    <t>28329276</t>
  </si>
  <si>
    <t>fólie PE vyztužená pro parotěsnou vrstvu (reakce na oheň - třída E) 140g/m2</t>
  </si>
  <si>
    <t>2085035022</t>
  </si>
  <si>
    <t>121</t>
  </si>
  <si>
    <t>763111742</t>
  </si>
  <si>
    <t>Montáž jedné vrstvy tepelné izolace do SDK příčky</t>
  </si>
  <si>
    <t>-355660663</t>
  </si>
  <si>
    <t>Příčka ze sádrokartonových desek ostatní konstrukce a práce na příčkách ze sádrokartonových desek montáž jedné vrstvy tepelné izolace</t>
  </si>
  <si>
    <t>https://podminky.urs.cz/item/CS_URS_2025_02/763111742</t>
  </si>
  <si>
    <t>122</t>
  </si>
  <si>
    <t>63150964</t>
  </si>
  <si>
    <t>role akustická a tepelně izolační ze skelných vláken tl 80mm</t>
  </si>
  <si>
    <t>-1019447319</t>
  </si>
  <si>
    <t>123</t>
  </si>
  <si>
    <t>763121590</t>
  </si>
  <si>
    <t>SDK stěna předsazená pro osazení závěsného WC tl 150 - 250 mm profil CW+UW 50 desky 2xH2 12,5 bez TI</t>
  </si>
  <si>
    <t>125773632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</si>
  <si>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</si>
  <si>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https://podminky.urs.cz/item/CS_URS_2025_02/763121590</t>
  </si>
  <si>
    <t>124</t>
  </si>
  <si>
    <t>763121714</t>
  </si>
  <si>
    <t>SDK stěna předsazená základní penetrační nátěr</t>
  </si>
  <si>
    <t>-823628047</t>
  </si>
  <si>
    <t>Stěna předsazená ze sádrokartonových desek ostatní konstrukce a práce na předsazených stěnách ze sádrokartonových desek základní penetrační nátěr</t>
  </si>
  <si>
    <t>https://podminky.urs.cz/item/CS_URS_2025_02/763121714</t>
  </si>
  <si>
    <t>125</t>
  </si>
  <si>
    <t>763131511</t>
  </si>
  <si>
    <t>SDK podhled deska 1xA 12,5 bez izolace jednovrstvá spodní kce profil CD+UD</t>
  </si>
  <si>
    <t>925163016</t>
  </si>
  <si>
    <t>Podhled ze sádrokartonových desek jednovrstvá zavěšená spodní konstrukce z ocelových profilů CD, UD jednoduše opláštěná deskou standardní A, tl. 12,5 mm, bez izolace</t>
  </si>
  <si>
    <t>https://podminky.urs.cz/item/CS_URS_2025_02/763131511</t>
  </si>
  <si>
    <t>126</t>
  </si>
  <si>
    <t>763131551</t>
  </si>
  <si>
    <t>SDK podhled deska 1xH2 12,5 bez izolace jednovrstvá spodní kce profil CD+UD</t>
  </si>
  <si>
    <t>144343436</t>
  </si>
  <si>
    <t>Podhled ze sádrokartonových desek jednovrstvá zavěšená spodní konstrukce z ocelových profilů CD, UD jednoduše opláštěná deskou impregnovanou H2, tl. 12,5 mm, bez izolace</t>
  </si>
  <si>
    <t>https://podminky.urs.cz/item/CS_URS_2025_02/763131551</t>
  </si>
  <si>
    <t>127</t>
  </si>
  <si>
    <t>763131714</t>
  </si>
  <si>
    <t>SDK podhled základní penetrační nátěr</t>
  </si>
  <si>
    <t>-1171330992</t>
  </si>
  <si>
    <t>Podhled ze sádrokartonových desek ostatní práce a konstrukce na podhledech ze sádrokartonových desek základní penetrační nátěr</t>
  </si>
  <si>
    <t>https://podminky.urs.cz/item/CS_URS_2025_02/763131714</t>
  </si>
  <si>
    <t>128</t>
  </si>
  <si>
    <t>763181311</t>
  </si>
  <si>
    <t>Montáž jednokřídlové kovové zárubně do SDK příčky</t>
  </si>
  <si>
    <t>629849470</t>
  </si>
  <si>
    <t>Výplně otvorů konstrukcí ze sádrokartonových desek montáž zárubně kovové s konstrukcí jednokřídlové</t>
  </si>
  <si>
    <t>https://podminky.urs.cz/item/CS_URS_2025_02/763181311</t>
  </si>
  <si>
    <t>129</t>
  </si>
  <si>
    <t>55331595</t>
  </si>
  <si>
    <t>zárubeň jednokřídlá ocelová pro sádrokartonové příčky tl stěny 110-150mm rozměru 800/1970, 2100mm</t>
  </si>
  <si>
    <t>-1041226449</t>
  </si>
  <si>
    <t>Poznámka k položce:_x000D_
S, SH, SP</t>
  </si>
  <si>
    <t>130</t>
  </si>
  <si>
    <t>998763200</t>
  </si>
  <si>
    <t>Přesun hmot procentní pro dřevostavby v objektech v do 6 m</t>
  </si>
  <si>
    <t>1524184999</t>
  </si>
  <si>
    <t>Přesun hmot pro dřevostavby stanovený procentní sazbou (%) z ceny vodorovná dopravní vzdálenost do 50 m základní v objektech výšky do 6 m</t>
  </si>
  <si>
    <t>https://podminky.urs.cz/item/CS_URS_2025_02/998763200</t>
  </si>
  <si>
    <t>766</t>
  </si>
  <si>
    <t>Konstrukce truhlářské</t>
  </si>
  <si>
    <t>131</t>
  </si>
  <si>
    <t>766441822</t>
  </si>
  <si>
    <t>Demontáž parapetních desek dřevěných nebo plastových šířky přes 300 mm délky do 2000 mm</t>
  </si>
  <si>
    <t>CS ÚRS 2023 01</t>
  </si>
  <si>
    <t>1330648338</t>
  </si>
  <si>
    <t>Demontáž parapetních desek dřevěných nebo plastových šířky přes 300 mm, délky přes 1000 do 2000 mm</t>
  </si>
  <si>
    <t>https://podminky.urs.cz/item/CS_URS_2023_01/766441822</t>
  </si>
  <si>
    <t>132</t>
  </si>
  <si>
    <t>766660001</t>
  </si>
  <si>
    <t>Montáž dveřních křídel otvíravých jednokřídlových š do 0,8 m do ocelové zárubně</t>
  </si>
  <si>
    <t>-1132622352</t>
  </si>
  <si>
    <t>Montáž dveřních křídel dřevěných nebo plastových otevíravých do ocelové zárubně povrchově upravených jednokřídlových, šířky do 800 mm</t>
  </si>
  <si>
    <t>https://podminky.urs.cz/item/CS_URS_2025_02/766660001</t>
  </si>
  <si>
    <t>133</t>
  </si>
  <si>
    <t>61162092R01</t>
  </si>
  <si>
    <t>dveře jednokřídlé otočné dřevotřískové povrch laminátový celoprosklené 800x1970/2100mm,vč.kování,zámku,kliky - dle výběru investora</t>
  </si>
  <si>
    <t>1961888130</t>
  </si>
  <si>
    <t>134</t>
  </si>
  <si>
    <t>766660021</t>
  </si>
  <si>
    <t>Montáž dveřních křídel otvíravých jednokřídlových š do 0,8 m požárních do ocelové zárubně</t>
  </si>
  <si>
    <t>-1102273461</t>
  </si>
  <si>
    <t>Montáž dveřních křídel dřevěných nebo plastových otevíravých do ocelové zárubně protipožárních jednokřídlových, šířky do 800 mm</t>
  </si>
  <si>
    <t>https://podminky.urs.cz/item/CS_URS_2025_02/766660021</t>
  </si>
  <si>
    <t>135</t>
  </si>
  <si>
    <t>6116208R01</t>
  </si>
  <si>
    <t>dveře jednokřídlé otočné dřevotřískové protipožární EI (EW) 30 D3 povrch laminátový plné 800x1970/2100mm,vč.kování,zámku,kliky - dle výběru investora</t>
  </si>
  <si>
    <t>1543010628</t>
  </si>
  <si>
    <t>136</t>
  </si>
  <si>
    <t>766694122</t>
  </si>
  <si>
    <t>Montáž parapetních dřevěných nebo plastových š přes 30 cm dl přes 1,0 do 1,6 m</t>
  </si>
  <si>
    <t>-680564704</t>
  </si>
  <si>
    <t>Montáž ostatních truhlářských konstrukcí parapetních desek dřevěných nebo plastových šířky přes 300 mm, délky přes 1000 do 1600 mm</t>
  </si>
  <si>
    <t>137</t>
  </si>
  <si>
    <t>61144404</t>
  </si>
  <si>
    <t>parapet plastový vnitřní š 400mm</t>
  </si>
  <si>
    <t>-1985692929</t>
  </si>
  <si>
    <t>138</t>
  </si>
  <si>
    <t>766695213</t>
  </si>
  <si>
    <t>Montáž truhlářských prahů dveří jednokřídlových š přes 10 cm</t>
  </si>
  <si>
    <t>1902720612</t>
  </si>
  <si>
    <t>Montáž ostatních truhlářských konstrukcí prahů dveří jednokřídlových, šířky přes 100 mm</t>
  </si>
  <si>
    <t>https://podminky.urs.cz/item/CS_URS_2025_02/766695213</t>
  </si>
  <si>
    <t>139</t>
  </si>
  <si>
    <t>61187161</t>
  </si>
  <si>
    <t>práh dveřní dřevěný dubový tl 20mm dl 820mm š 150mm</t>
  </si>
  <si>
    <t>1076479480</t>
  </si>
  <si>
    <t>140</t>
  </si>
  <si>
    <t>998766201</t>
  </si>
  <si>
    <t>Přesun hmot procentní pro kce truhlářské v objektech v do 6 m</t>
  </si>
  <si>
    <t>491148834</t>
  </si>
  <si>
    <t>Přesun hmot pro konstrukce truhlářské stanovený procentní sazbou (%) z ceny vodorovná dopravní vzdálenost do 50 m základní v objektech výšky do 6 m</t>
  </si>
  <si>
    <t>https://podminky.urs.cz/item/CS_URS_2025_02/998766201</t>
  </si>
  <si>
    <t>771</t>
  </si>
  <si>
    <t>Podlahy z dlaždic</t>
  </si>
  <si>
    <t>141</t>
  </si>
  <si>
    <t>771111011</t>
  </si>
  <si>
    <t>Vysátí podkladu před pokládkou dlažby</t>
  </si>
  <si>
    <t>46596623</t>
  </si>
  <si>
    <t>Příprava podkladu před provedením dlažby vysátí podlah</t>
  </si>
  <si>
    <t>https://podminky.urs.cz/item/CS_URS_2025_02/771111011</t>
  </si>
  <si>
    <t>142</t>
  </si>
  <si>
    <t>771121011</t>
  </si>
  <si>
    <t>Nátěr penetrační na podlahu</t>
  </si>
  <si>
    <t>300182605</t>
  </si>
  <si>
    <t>Příprava podkladu před provedením dlažby nátěr penetrační na podlahu</t>
  </si>
  <si>
    <t>https://podminky.urs.cz/item/CS_URS_2025_02/771121011</t>
  </si>
  <si>
    <t>143</t>
  </si>
  <si>
    <t>771574111</t>
  </si>
  <si>
    <t>Montáž podlah keramických hladkých lepených cementovým flexibilním lepidlem přes 6 do 9 ks/m2</t>
  </si>
  <si>
    <t>1534014935</t>
  </si>
  <si>
    <t>Montáž podlah z dlaždic keramických lepených cementovým flexibilním lepidlem hladkých, tloušťky do 10 mm přes 6 do 9 ks/m2</t>
  </si>
  <si>
    <t>https://podminky.urs.cz/item/CS_URS_2025_02/771574111</t>
  </si>
  <si>
    <t>144</t>
  </si>
  <si>
    <t>59761011</t>
  </si>
  <si>
    <t>dlažba keramická slinutá hladká do interiéru i exteriéru do 9ks/m2</t>
  </si>
  <si>
    <t>1167256579</t>
  </si>
  <si>
    <t>145</t>
  </si>
  <si>
    <t>998771201</t>
  </si>
  <si>
    <t>Přesun hmot procentní pro podlahy z dlaždic v objektech v do 6 m</t>
  </si>
  <si>
    <t>960910885</t>
  </si>
  <si>
    <t>Přesun hmot pro podlahy z dlaždic stanovený procentní sazbou (%) z ceny vodorovná dopravní vzdálenost do 50 m základní v objektech výšky do 6 m</t>
  </si>
  <si>
    <t>https://podminky.urs.cz/item/CS_URS_2025_02/998771201</t>
  </si>
  <si>
    <t>776</t>
  </si>
  <si>
    <t>Podlahy povlakové</t>
  </si>
  <si>
    <t>146</t>
  </si>
  <si>
    <t>776111311</t>
  </si>
  <si>
    <t>Vysátí podkladu povlakových podlah</t>
  </si>
  <si>
    <t>-2000437588</t>
  </si>
  <si>
    <t>Příprava podkladu povlakových podlah a stěn vysátí podlah</t>
  </si>
  <si>
    <t>https://podminky.urs.cz/item/CS_URS_2025_02/776111311</t>
  </si>
  <si>
    <t>147</t>
  </si>
  <si>
    <t>776121111</t>
  </si>
  <si>
    <t>Vodou ředitelná penetrace savého podkladu povlakových podlah</t>
  </si>
  <si>
    <t>233034744</t>
  </si>
  <si>
    <t>Příprava podkladu povlakových podlah a stěn penetrace vodou ředitelná podlah</t>
  </si>
  <si>
    <t>https://podminky.urs.cz/item/CS_URS_2025_02/776121111</t>
  </si>
  <si>
    <t>148</t>
  </si>
  <si>
    <t>776221111</t>
  </si>
  <si>
    <t>Lepení pásů z PVC standardním lepidlem</t>
  </si>
  <si>
    <t>-52365352</t>
  </si>
  <si>
    <t>Montáž podlahovin z PVC lepením standardním lepidlem z pásů</t>
  </si>
  <si>
    <t>https://podminky.urs.cz/item/CS_URS_2025_02/776221111</t>
  </si>
  <si>
    <t>149</t>
  </si>
  <si>
    <t>28412285</t>
  </si>
  <si>
    <t>podlahovina vinylová heterogenní zátěžová třída zátěže 34/43, hořlavost Bfl S1, nášlapná vrstva 0,70mm tl 2,00mm</t>
  </si>
  <si>
    <t>483559842</t>
  </si>
  <si>
    <t>150</t>
  </si>
  <si>
    <t>776421111</t>
  </si>
  <si>
    <t>Montáž obvodových lišt lepením</t>
  </si>
  <si>
    <t>-1027263910</t>
  </si>
  <si>
    <t>Montáž lišt obvodových lepených</t>
  </si>
  <si>
    <t>https://podminky.urs.cz/item/CS_URS_2025_02/776421111</t>
  </si>
  <si>
    <t>151</t>
  </si>
  <si>
    <t>69751204</t>
  </si>
  <si>
    <t>lišta kobercová 55x9mm</t>
  </si>
  <si>
    <t>-344933661</t>
  </si>
  <si>
    <t>152</t>
  </si>
  <si>
    <t>998776201</t>
  </si>
  <si>
    <t>Přesun hmot procentní pro podlahy povlakové v objektech v do 6 m</t>
  </si>
  <si>
    <t>-66218114</t>
  </si>
  <si>
    <t>Přesun hmot pro podlahy povlakové stanovený procentní sazbou (%) z ceny vodorovná dopravní vzdálenost do 50 m základní v objektech výšky do 6 m</t>
  </si>
  <si>
    <t>https://podminky.urs.cz/item/CS_URS_2025_02/998776201</t>
  </si>
  <si>
    <t>781</t>
  </si>
  <si>
    <t>Dokončovací práce - obklady</t>
  </si>
  <si>
    <t>153</t>
  </si>
  <si>
    <t>781121011</t>
  </si>
  <si>
    <t>Nátěr penetrační na stěnu</t>
  </si>
  <si>
    <t>2026958382</t>
  </si>
  <si>
    <t>Příprava podkladu před provedením obkladu nátěr penetrační na stěnu</t>
  </si>
  <si>
    <t>https://podminky.urs.cz/item/CS_URS_2025_02/781121011</t>
  </si>
  <si>
    <t>154</t>
  </si>
  <si>
    <t>781473810</t>
  </si>
  <si>
    <t>Demontáž obkladů z obkladaček keramických lepených</t>
  </si>
  <si>
    <t>-1895675451</t>
  </si>
  <si>
    <t>Demontáž obkladů z dlaždic keramických lepených</t>
  </si>
  <si>
    <t>https://podminky.urs.cz/item/CS_URS_2025_02/781473810</t>
  </si>
  <si>
    <t>155</t>
  </si>
  <si>
    <t>781474111</t>
  </si>
  <si>
    <t>Montáž obkladů keramických hladkých lepených cementovým flexibilním lepidlem přes 6 do 9 ks/m2</t>
  </si>
  <si>
    <t>-303911974</t>
  </si>
  <si>
    <t>Montáž keramických obkladů stěn lepených cementovým flexibilním lepidlem hladkých přes 6 do 9 ks/m2</t>
  </si>
  <si>
    <t>https://podminky.urs.cz/item/CS_URS_2025_02/781474111</t>
  </si>
  <si>
    <t>156</t>
  </si>
  <si>
    <t>59761026</t>
  </si>
  <si>
    <t>obklad keramický hladký do 12ks/m2</t>
  </si>
  <si>
    <t>696167998</t>
  </si>
  <si>
    <t>157</t>
  </si>
  <si>
    <t>781494111</t>
  </si>
  <si>
    <t>Plastové profily rohové lepené flexibilním lepidlem</t>
  </si>
  <si>
    <t>-204353111</t>
  </si>
  <si>
    <t>Obklad - dokončující práce profily ukončovací plastové lepené flexibilním lepidlem rohové</t>
  </si>
  <si>
    <t>https://podminky.urs.cz/item/CS_URS_2023_01/781494111</t>
  </si>
  <si>
    <t>158</t>
  </si>
  <si>
    <t>781494511</t>
  </si>
  <si>
    <t>Plastové profily ukončovací lepené flexibilním lepidlem</t>
  </si>
  <si>
    <t>-439830030</t>
  </si>
  <si>
    <t>Obklad - dokončující práce profily ukončovací plastové lepené flexibilním lepidlem ukončovací</t>
  </si>
  <si>
    <t>https://podminky.urs.cz/item/CS_URS_2023_01/781494511</t>
  </si>
  <si>
    <t>159</t>
  </si>
  <si>
    <t>781495115</t>
  </si>
  <si>
    <t>Spárování vnitřních obkladů silikonem</t>
  </si>
  <si>
    <t>1825330694</t>
  </si>
  <si>
    <t>Obklad - dokončující práce ostatní práce spárování silikonem</t>
  </si>
  <si>
    <t>https://podminky.urs.cz/item/CS_URS_2025_02/781495115</t>
  </si>
  <si>
    <t>160</t>
  </si>
  <si>
    <t>998781201</t>
  </si>
  <si>
    <t>Přesun hmot procentní pro obklady keramické v objektech v do 6 m</t>
  </si>
  <si>
    <t>8953666</t>
  </si>
  <si>
    <t>Přesun hmot pro obklady keramické stanovený procentní sazbou (%) z ceny vodorovná dopravní vzdálenost do 50 m základní v objektech výšky do 6 m</t>
  </si>
  <si>
    <t>https://podminky.urs.cz/item/CS_URS_2025_02/998781201</t>
  </si>
  <si>
    <t>784</t>
  </si>
  <si>
    <t>Dokončovací práce - malby</t>
  </si>
  <si>
    <t>161</t>
  </si>
  <si>
    <t>784171121</t>
  </si>
  <si>
    <t>Zakrytí vnitřních ploch konstrukcí nebo prvků v místnostech v do 3,80 m</t>
  </si>
  <si>
    <t>826987839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</si>
  <si>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</si>
  <si>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https://podminky.urs.cz/item/CS_URS_2025_02/784171121</t>
  </si>
  <si>
    <t>162</t>
  </si>
  <si>
    <t>58124844</t>
  </si>
  <si>
    <t>fólie pro malířské potřeby zakrývací tl 25µ 4x5m</t>
  </si>
  <si>
    <t>683631994</t>
  </si>
  <si>
    <t>163</t>
  </si>
  <si>
    <t>58124840</t>
  </si>
  <si>
    <t>páska malířská z PVC a UV odolná (7 dnů) do š 50mm</t>
  </si>
  <si>
    <t>-218828655</t>
  </si>
  <si>
    <t>164</t>
  </si>
  <si>
    <t>784221101</t>
  </si>
  <si>
    <t>Dvojnásobné bílé malby ze směsí za sucha dobře otěruvzdorných v místnostech do 3,80 m</t>
  </si>
  <si>
    <t>-49951895</t>
  </si>
  <si>
    <t>Malby z malířských směsí otěruvzdorných za sucha dvojnásobné, bílé za sucha otěruvzdorné dobře v místnostech výšky do 3,80 m</t>
  </si>
  <si>
    <t>https://podminky.urs.cz/item/CS_URS_2025_02/784221101</t>
  </si>
  <si>
    <t>VRN</t>
  </si>
  <si>
    <t>Vedlejší rozpočtové náklady</t>
  </si>
  <si>
    <t>Ostatní</t>
  </si>
  <si>
    <t>Ostatní náklady</t>
  </si>
  <si>
    <t>165</t>
  </si>
  <si>
    <t>0007510001</t>
  </si>
  <si>
    <t>Doprava na místo stavby a ostatní režijní náklady</t>
  </si>
  <si>
    <t>-249680829</t>
  </si>
  <si>
    <t>166</t>
  </si>
  <si>
    <t>0007510002</t>
  </si>
  <si>
    <t>Spojovací, těsnící, montážní materiál, pomocné atypické ocelové konstrukce, třmeny, objímky, závěsy, apod.</t>
  </si>
  <si>
    <t>1233256577</t>
  </si>
  <si>
    <t>167</t>
  </si>
  <si>
    <t>0007510004</t>
  </si>
  <si>
    <t>Propojení na stávající vedení vodovodu a kanalizace</t>
  </si>
  <si>
    <t>-1029224915</t>
  </si>
  <si>
    <t>VRN1</t>
  </si>
  <si>
    <t>Průzkumné, geodetické a projektové práce</t>
  </si>
  <si>
    <t>168</t>
  </si>
  <si>
    <t>013254000</t>
  </si>
  <si>
    <t>Dokumentace skutečného provedení stavby</t>
  </si>
  <si>
    <t>385584300</t>
  </si>
  <si>
    <t>https://podminky.urs.cz/item/CS_URS_2023_01/013254000</t>
  </si>
  <si>
    <t>VRN3</t>
  </si>
  <si>
    <t>Zařízení staveniště</t>
  </si>
  <si>
    <t>169</t>
  </si>
  <si>
    <t>030001000</t>
  </si>
  <si>
    <t>1901503502</t>
  </si>
  <si>
    <t>https://podminky.urs.cz/item/CS_URS_2023_01/030001000</t>
  </si>
  <si>
    <t>VRN4</t>
  </si>
  <si>
    <t>Inženýrská činnost</t>
  </si>
  <si>
    <t>170</t>
  </si>
  <si>
    <t>042903000</t>
  </si>
  <si>
    <t>Ostatní posudky</t>
  </si>
  <si>
    <t>129457120</t>
  </si>
  <si>
    <t>https://podminky.urs.cz/item/CS_URS_2023_01/042903000</t>
  </si>
  <si>
    <t>171</t>
  </si>
  <si>
    <t>043103000</t>
  </si>
  <si>
    <t>Zkoušky bez rozlišení</t>
  </si>
  <si>
    <t>-2006117034</t>
  </si>
  <si>
    <t>https://podminky.urs.cz/item/CS_URS_2023_01/043103000</t>
  </si>
  <si>
    <t>Údržba, opravy a odstraňování závad na bytovém fondu u SPS v obvodu OŘ HKR  2026 - 2027 - oblast Liberec</t>
  </si>
  <si>
    <t>Obvod OŘ Hradec Králové - LBC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</si>
</sst>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9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4" fontId="7" fillId="0" borderId="0" xfId="0" applyNumberFormat="1" applyFont="1" applyAlignment="1">
      <alignment horizontal="left"/>
    </xf>
    <xf numFmtId="4" fontId="6" fillId="0" borderId="0" xfId="0" applyNumberFormat="1" applyFont="1" applyAlignment="1">
      <alignment horizontal="left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0" fillId="4" borderId="0" xfId="0" applyFill="1"/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Alignment="1">
      <alignment vertical="center"/>
    </xf>
    <xf numFmtId="4" fontId="17" fillId="0" borderId="16" xfId="0" applyNumberFormat="1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4" fontId="32" fillId="0" borderId="16" xfId="0" applyNumberFormat="1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998018001" TargetMode="External"/><Relationship Id="rId117" Type="http://schemas.openxmlformats.org/officeDocument/2006/relationships/drawing" Target="../drawings/drawing2.xml"/><Relationship Id="rId21" Type="http://schemas.openxmlformats.org/officeDocument/2006/relationships/hyperlink" Target="https://podminky.urs.cz/item/CS_URS_2025_02/997013501" TargetMode="External"/><Relationship Id="rId42" Type="http://schemas.openxmlformats.org/officeDocument/2006/relationships/hyperlink" Target="https://podminky.urs.cz/item/CS_URS_2025_02/722290234" TargetMode="External"/><Relationship Id="rId47" Type="http://schemas.openxmlformats.org/officeDocument/2006/relationships/hyperlink" Target="https://podminky.urs.cz/item/CS_URS_2025_02/725211603" TargetMode="External"/><Relationship Id="rId63" Type="http://schemas.openxmlformats.org/officeDocument/2006/relationships/hyperlink" Target="https://podminky.urs.cz/item/CS_URS_2025_02/998733201" TargetMode="External"/><Relationship Id="rId68" Type="http://schemas.openxmlformats.org/officeDocument/2006/relationships/hyperlink" Target="https://podminky.urs.cz/item/CS_URS_2025_02/735151821" TargetMode="External"/><Relationship Id="rId84" Type="http://schemas.openxmlformats.org/officeDocument/2006/relationships/hyperlink" Target="https://podminky.urs.cz/item/CS_URS_2025_02/763121714" TargetMode="External"/><Relationship Id="rId89" Type="http://schemas.openxmlformats.org/officeDocument/2006/relationships/hyperlink" Target="https://podminky.urs.cz/item/CS_URS_2025_02/998763200" TargetMode="External"/><Relationship Id="rId112" Type="http://schemas.openxmlformats.org/officeDocument/2006/relationships/hyperlink" Target="https://podminky.urs.cz/item/CS_URS_2025_02/784221101" TargetMode="External"/><Relationship Id="rId16" Type="http://schemas.openxmlformats.org/officeDocument/2006/relationships/hyperlink" Target="https://podminky.urs.cz/item/CS_URS_2025_02/965082933" TargetMode="External"/><Relationship Id="rId107" Type="http://schemas.openxmlformats.org/officeDocument/2006/relationships/hyperlink" Target="https://podminky.urs.cz/item/CS_URS_2023_01/781494111" TargetMode="External"/><Relationship Id="rId11" Type="http://schemas.openxmlformats.org/officeDocument/2006/relationships/hyperlink" Target="https://podminky.urs.cz/item/CS_URS_2025_02/642945111" TargetMode="External"/><Relationship Id="rId24" Type="http://schemas.openxmlformats.org/officeDocument/2006/relationships/hyperlink" Target="https://podminky.urs.cz/item/CS_URS_2025_02/997013631" TargetMode="External"/><Relationship Id="rId32" Type="http://schemas.openxmlformats.org/officeDocument/2006/relationships/hyperlink" Target="https://podminky.urs.cz/item/CS_URS_2025_02/721194105" TargetMode="External"/><Relationship Id="rId37" Type="http://schemas.openxmlformats.org/officeDocument/2006/relationships/hyperlink" Target="https://podminky.urs.cz/item/CS_URS_2025_02/722174003" TargetMode="External"/><Relationship Id="rId40" Type="http://schemas.openxmlformats.org/officeDocument/2006/relationships/hyperlink" Target="https://podminky.urs.cz/item/CS_URS_2025_02/722220232" TargetMode="External"/><Relationship Id="rId45" Type="http://schemas.openxmlformats.org/officeDocument/2006/relationships/hyperlink" Target="https://podminky.urs.cz/item/CS_URS_2025_02/725112022" TargetMode="External"/><Relationship Id="rId53" Type="http://schemas.openxmlformats.org/officeDocument/2006/relationships/hyperlink" Target="https://podminky.urs.cz/item/CS_URS_2025_02/725822613" TargetMode="External"/><Relationship Id="rId58" Type="http://schemas.openxmlformats.org/officeDocument/2006/relationships/hyperlink" Target="https://podminky.urs.cz/item/CS_URS_2025_01/732331131" TargetMode="External"/><Relationship Id="rId66" Type="http://schemas.openxmlformats.org/officeDocument/2006/relationships/hyperlink" Target="https://podminky.urs.cz/item/CS_URS_2025_02/998734201" TargetMode="External"/><Relationship Id="rId74" Type="http://schemas.openxmlformats.org/officeDocument/2006/relationships/hyperlink" Target="https://podminky.urs.cz/item/CS_URS_2025_02/998735201" TargetMode="External"/><Relationship Id="rId79" Type="http://schemas.openxmlformats.org/officeDocument/2006/relationships/hyperlink" Target="https://podminky.urs.cz/item/CS_URS_2025_02/763111433" TargetMode="External"/><Relationship Id="rId87" Type="http://schemas.openxmlformats.org/officeDocument/2006/relationships/hyperlink" Target="https://podminky.urs.cz/item/CS_URS_2025_02/763131714" TargetMode="External"/><Relationship Id="rId102" Type="http://schemas.openxmlformats.org/officeDocument/2006/relationships/hyperlink" Target="https://podminky.urs.cz/item/CS_URS_2025_02/776421111" TargetMode="External"/><Relationship Id="rId110" Type="http://schemas.openxmlformats.org/officeDocument/2006/relationships/hyperlink" Target="https://podminky.urs.cz/item/CS_URS_2025_02/998781201" TargetMode="External"/><Relationship Id="rId115" Type="http://schemas.openxmlformats.org/officeDocument/2006/relationships/hyperlink" Target="https://podminky.urs.cz/item/CS_URS_2023_01/042903000" TargetMode="External"/><Relationship Id="rId5" Type="http://schemas.openxmlformats.org/officeDocument/2006/relationships/hyperlink" Target="https://podminky.urs.cz/item/CS_URS_2025_02/629991011" TargetMode="External"/><Relationship Id="rId61" Type="http://schemas.openxmlformats.org/officeDocument/2006/relationships/hyperlink" Target="https://podminky.urs.cz/item/CS_URS_2025_02/733222104" TargetMode="External"/><Relationship Id="rId82" Type="http://schemas.openxmlformats.org/officeDocument/2006/relationships/hyperlink" Target="https://podminky.urs.cz/item/CS_URS_2025_02/763111742" TargetMode="External"/><Relationship Id="rId90" Type="http://schemas.openxmlformats.org/officeDocument/2006/relationships/hyperlink" Target="https://podminky.urs.cz/item/CS_URS_2023_01/766441822" TargetMode="External"/><Relationship Id="rId95" Type="http://schemas.openxmlformats.org/officeDocument/2006/relationships/hyperlink" Target="https://podminky.urs.cz/item/CS_URS_2025_02/771111011" TargetMode="External"/><Relationship Id="rId19" Type="http://schemas.openxmlformats.org/officeDocument/2006/relationships/hyperlink" Target="https://podminky.urs.cz/item/CS_URS_2025_02/978013191" TargetMode="External"/><Relationship Id="rId14" Type="http://schemas.openxmlformats.org/officeDocument/2006/relationships/hyperlink" Target="https://podminky.urs.cz/item/CS_URS_2025_02/962031132" TargetMode="External"/><Relationship Id="rId22" Type="http://schemas.openxmlformats.org/officeDocument/2006/relationships/hyperlink" Target="https://podminky.urs.cz/item/CS_URS_2025_02/997013509" TargetMode="External"/><Relationship Id="rId27" Type="http://schemas.openxmlformats.org/officeDocument/2006/relationships/hyperlink" Target="https://podminky.urs.cz/item/CS_URS_2025_02/713463131" TargetMode="External"/><Relationship Id="rId30" Type="http://schemas.openxmlformats.org/officeDocument/2006/relationships/hyperlink" Target="https://podminky.urs.cz/item/CS_URS_2025_02/721174043" TargetMode="External"/><Relationship Id="rId35" Type="http://schemas.openxmlformats.org/officeDocument/2006/relationships/hyperlink" Target="https://podminky.urs.cz/item/CS_URS_2025_02/998721201" TargetMode="External"/><Relationship Id="rId43" Type="http://schemas.openxmlformats.org/officeDocument/2006/relationships/hyperlink" Target="https://podminky.urs.cz/item/CS_URS_2025_02/998722201" TargetMode="External"/><Relationship Id="rId48" Type="http://schemas.openxmlformats.org/officeDocument/2006/relationships/hyperlink" Target="https://podminky.urs.cz/item/CS_URS_2025_02/725220851" TargetMode="External"/><Relationship Id="rId56" Type="http://schemas.openxmlformats.org/officeDocument/2006/relationships/hyperlink" Target="https://podminky.urs.cz/item/CS_URS_2025_02/726131041" TargetMode="External"/><Relationship Id="rId64" Type="http://schemas.openxmlformats.org/officeDocument/2006/relationships/hyperlink" Target="https://podminky.urs.cz/item/CS_URS_2025_02/734211115" TargetMode="External"/><Relationship Id="rId69" Type="http://schemas.openxmlformats.org/officeDocument/2006/relationships/hyperlink" Target="https://podminky.urs.cz/item/CS_URS_2025_02/735152471" TargetMode="External"/><Relationship Id="rId77" Type="http://schemas.openxmlformats.org/officeDocument/2006/relationships/hyperlink" Target="https://podminky.urs.cz/item/CS_URS_2025_02/762810017" TargetMode="External"/><Relationship Id="rId100" Type="http://schemas.openxmlformats.org/officeDocument/2006/relationships/hyperlink" Target="https://podminky.urs.cz/item/CS_URS_2025_02/776121111" TargetMode="External"/><Relationship Id="rId105" Type="http://schemas.openxmlformats.org/officeDocument/2006/relationships/hyperlink" Target="https://podminky.urs.cz/item/CS_URS_2025_02/781473810" TargetMode="External"/><Relationship Id="rId113" Type="http://schemas.openxmlformats.org/officeDocument/2006/relationships/hyperlink" Target="https://podminky.urs.cz/item/CS_URS_2023_01/013254000" TargetMode="External"/><Relationship Id="rId8" Type="http://schemas.openxmlformats.org/officeDocument/2006/relationships/hyperlink" Target="https://podminky.urs.cz/item/CS_URS_2025_02/631362021" TargetMode="External"/><Relationship Id="rId51" Type="http://schemas.openxmlformats.org/officeDocument/2006/relationships/hyperlink" Target="https://podminky.urs.cz/item/CS_URS_2025_02/725530823" TargetMode="External"/><Relationship Id="rId72" Type="http://schemas.openxmlformats.org/officeDocument/2006/relationships/hyperlink" Target="https://podminky.urs.cz/item/CS_URS_2025_02/735191905" TargetMode="External"/><Relationship Id="rId80" Type="http://schemas.openxmlformats.org/officeDocument/2006/relationships/hyperlink" Target="https://podminky.urs.cz/item/CS_URS_2025_02/763111722" TargetMode="External"/><Relationship Id="rId85" Type="http://schemas.openxmlformats.org/officeDocument/2006/relationships/hyperlink" Target="https://podminky.urs.cz/item/CS_URS_2025_02/763131511" TargetMode="External"/><Relationship Id="rId93" Type="http://schemas.openxmlformats.org/officeDocument/2006/relationships/hyperlink" Target="https://podminky.urs.cz/item/CS_URS_2025_02/766695213" TargetMode="External"/><Relationship Id="rId98" Type="http://schemas.openxmlformats.org/officeDocument/2006/relationships/hyperlink" Target="https://podminky.urs.cz/item/CS_URS_2025_02/998771201" TargetMode="External"/><Relationship Id="rId3" Type="http://schemas.openxmlformats.org/officeDocument/2006/relationships/hyperlink" Target="https://podminky.urs.cz/item/CS_URS_2025_02/612321191" TargetMode="External"/><Relationship Id="rId12" Type="http://schemas.openxmlformats.org/officeDocument/2006/relationships/hyperlink" Target="https://podminky.urs.cz/item/CS_URS_2025_02/949101111" TargetMode="External"/><Relationship Id="rId17" Type="http://schemas.openxmlformats.org/officeDocument/2006/relationships/hyperlink" Target="https://podminky.urs.cz/item/CS_URS_2025_02/968062455" TargetMode="External"/><Relationship Id="rId25" Type="http://schemas.openxmlformats.org/officeDocument/2006/relationships/hyperlink" Target="https://podminky.urs.cz/item/CS_URS_2025_02/997013811" TargetMode="External"/><Relationship Id="rId33" Type="http://schemas.openxmlformats.org/officeDocument/2006/relationships/hyperlink" Target="https://podminky.urs.cz/item/CS_URS_2025_02/721194109" TargetMode="External"/><Relationship Id="rId38" Type="http://schemas.openxmlformats.org/officeDocument/2006/relationships/hyperlink" Target="https://podminky.urs.cz/item/CS_URS_2025_02/722181251" TargetMode="External"/><Relationship Id="rId46" Type="http://schemas.openxmlformats.org/officeDocument/2006/relationships/hyperlink" Target="https://podminky.urs.cz/item/CS_URS_2025_02/725210821" TargetMode="External"/><Relationship Id="rId59" Type="http://schemas.openxmlformats.org/officeDocument/2006/relationships/hyperlink" Target="https://podminky.urs.cz/item/CS_URS_2025_02/998732201" TargetMode="External"/><Relationship Id="rId67" Type="http://schemas.openxmlformats.org/officeDocument/2006/relationships/hyperlink" Target="https://podminky.urs.cz/item/CS_URS_2025_02/735000912" TargetMode="External"/><Relationship Id="rId103" Type="http://schemas.openxmlformats.org/officeDocument/2006/relationships/hyperlink" Target="https://podminky.urs.cz/item/CS_URS_2025_02/998776201" TargetMode="External"/><Relationship Id="rId108" Type="http://schemas.openxmlformats.org/officeDocument/2006/relationships/hyperlink" Target="https://podminky.urs.cz/item/CS_URS_2023_01/781494511" TargetMode="External"/><Relationship Id="rId116" Type="http://schemas.openxmlformats.org/officeDocument/2006/relationships/hyperlink" Target="https://podminky.urs.cz/item/CS_URS_2023_01/043103000" TargetMode="External"/><Relationship Id="rId20" Type="http://schemas.openxmlformats.org/officeDocument/2006/relationships/hyperlink" Target="https://podminky.urs.cz/item/CS_URS_2025_02/978059541" TargetMode="External"/><Relationship Id="rId41" Type="http://schemas.openxmlformats.org/officeDocument/2006/relationships/hyperlink" Target="https://podminky.urs.cz/item/CS_URS_2025_02/722231141" TargetMode="External"/><Relationship Id="rId54" Type="http://schemas.openxmlformats.org/officeDocument/2006/relationships/hyperlink" Target="https://podminky.urs.cz/item/CS_URS_2025_02/725841312" TargetMode="External"/><Relationship Id="rId62" Type="http://schemas.openxmlformats.org/officeDocument/2006/relationships/hyperlink" Target="https://podminky.urs.cz/item/CS_URS_2025_02/733291101" TargetMode="External"/><Relationship Id="rId70" Type="http://schemas.openxmlformats.org/officeDocument/2006/relationships/hyperlink" Target="https://podminky.urs.cz/item/CS_URS_2025_02/735152677" TargetMode="External"/><Relationship Id="rId75" Type="http://schemas.openxmlformats.org/officeDocument/2006/relationships/hyperlink" Target="https://podminky.urs.cz/item/CS_URS_2025_02/762083111" TargetMode="External"/><Relationship Id="rId83" Type="http://schemas.openxmlformats.org/officeDocument/2006/relationships/hyperlink" Target="https://podminky.urs.cz/item/CS_URS_2025_02/763121590" TargetMode="External"/><Relationship Id="rId88" Type="http://schemas.openxmlformats.org/officeDocument/2006/relationships/hyperlink" Target="https://podminky.urs.cz/item/CS_URS_2025_02/763181311" TargetMode="External"/><Relationship Id="rId91" Type="http://schemas.openxmlformats.org/officeDocument/2006/relationships/hyperlink" Target="https://podminky.urs.cz/item/CS_URS_2025_02/766660001" TargetMode="External"/><Relationship Id="rId96" Type="http://schemas.openxmlformats.org/officeDocument/2006/relationships/hyperlink" Target="https://podminky.urs.cz/item/CS_URS_2025_02/771121011" TargetMode="External"/><Relationship Id="rId111" Type="http://schemas.openxmlformats.org/officeDocument/2006/relationships/hyperlink" Target="https://podminky.urs.cz/item/CS_URS_2025_02/784171121" TargetMode="External"/><Relationship Id="rId1" Type="http://schemas.openxmlformats.org/officeDocument/2006/relationships/hyperlink" Target="https://podminky.urs.cz/item/CS_URS_2025_02/612131101" TargetMode="External"/><Relationship Id="rId6" Type="http://schemas.openxmlformats.org/officeDocument/2006/relationships/hyperlink" Target="https://podminky.urs.cz/item/CS_URS_2025_02/631311116" TargetMode="External"/><Relationship Id="rId15" Type="http://schemas.openxmlformats.org/officeDocument/2006/relationships/hyperlink" Target="https://podminky.urs.cz/item/CS_URS_2025_02/965043441" TargetMode="External"/><Relationship Id="rId23" Type="http://schemas.openxmlformats.org/officeDocument/2006/relationships/hyperlink" Target="https://podminky.urs.cz/item/CS_URS_2025_02/997013603" TargetMode="External"/><Relationship Id="rId28" Type="http://schemas.openxmlformats.org/officeDocument/2006/relationships/hyperlink" Target="https://podminky.urs.cz/item/CS_URS_2025_02/998713201" TargetMode="External"/><Relationship Id="rId36" Type="http://schemas.openxmlformats.org/officeDocument/2006/relationships/hyperlink" Target="https://podminky.urs.cz/item/CS_URS_2025_02/722174002" TargetMode="External"/><Relationship Id="rId49" Type="http://schemas.openxmlformats.org/officeDocument/2006/relationships/hyperlink" Target="https://podminky.urs.cz/item/CS_URS_2025_02/725241223" TargetMode="External"/><Relationship Id="rId57" Type="http://schemas.openxmlformats.org/officeDocument/2006/relationships/hyperlink" Target="https://podminky.urs.cz/item/CS_URS_2025_02/998726211" TargetMode="External"/><Relationship Id="rId106" Type="http://schemas.openxmlformats.org/officeDocument/2006/relationships/hyperlink" Target="https://podminky.urs.cz/item/CS_URS_2025_02/781474111" TargetMode="External"/><Relationship Id="rId114" Type="http://schemas.openxmlformats.org/officeDocument/2006/relationships/hyperlink" Target="https://podminky.urs.cz/item/CS_URS_2023_01/030001000" TargetMode="External"/><Relationship Id="rId10" Type="http://schemas.openxmlformats.org/officeDocument/2006/relationships/hyperlink" Target="https://podminky.urs.cz/item/CS_URS_2025_02/642944121" TargetMode="External"/><Relationship Id="rId31" Type="http://schemas.openxmlformats.org/officeDocument/2006/relationships/hyperlink" Target="https://podminky.urs.cz/item/CS_URS_2025_02/721174045" TargetMode="External"/><Relationship Id="rId44" Type="http://schemas.openxmlformats.org/officeDocument/2006/relationships/hyperlink" Target="https://podminky.urs.cz/item/CS_URS_2025_02/725110811" TargetMode="External"/><Relationship Id="rId52" Type="http://schemas.openxmlformats.org/officeDocument/2006/relationships/hyperlink" Target="https://podminky.urs.cz/item/CS_URS_2025_02/725820802" TargetMode="External"/><Relationship Id="rId60" Type="http://schemas.openxmlformats.org/officeDocument/2006/relationships/hyperlink" Target="https://podminky.urs.cz/item/CS_URS_2025_02/733222102" TargetMode="External"/><Relationship Id="rId65" Type="http://schemas.openxmlformats.org/officeDocument/2006/relationships/hyperlink" Target="https://podminky.urs.cz/item/CS_URS_2025_02/734292715" TargetMode="External"/><Relationship Id="rId73" Type="http://schemas.openxmlformats.org/officeDocument/2006/relationships/hyperlink" Target="https://podminky.urs.cz/item/CS_URS_2025_02/735191910" TargetMode="External"/><Relationship Id="rId78" Type="http://schemas.openxmlformats.org/officeDocument/2006/relationships/hyperlink" Target="https://podminky.urs.cz/item/CS_URS_2025_02/998762201" TargetMode="External"/><Relationship Id="rId81" Type="http://schemas.openxmlformats.org/officeDocument/2006/relationships/hyperlink" Target="https://podminky.urs.cz/item/CS_URS_2025_02/763111741" TargetMode="External"/><Relationship Id="rId86" Type="http://schemas.openxmlformats.org/officeDocument/2006/relationships/hyperlink" Target="https://podminky.urs.cz/item/CS_URS_2025_02/763131551" TargetMode="External"/><Relationship Id="rId94" Type="http://schemas.openxmlformats.org/officeDocument/2006/relationships/hyperlink" Target="https://podminky.urs.cz/item/CS_URS_2025_02/998766201" TargetMode="External"/><Relationship Id="rId99" Type="http://schemas.openxmlformats.org/officeDocument/2006/relationships/hyperlink" Target="https://podminky.urs.cz/item/CS_URS_2025_02/776111311" TargetMode="External"/><Relationship Id="rId101" Type="http://schemas.openxmlformats.org/officeDocument/2006/relationships/hyperlink" Target="https://podminky.urs.cz/item/CS_URS_2025_02/776221111" TargetMode="External"/><Relationship Id="rId4" Type="http://schemas.openxmlformats.org/officeDocument/2006/relationships/hyperlink" Target="https://podminky.urs.cz/item/CS_URS_2025_02/612325225" TargetMode="External"/><Relationship Id="rId9" Type="http://schemas.openxmlformats.org/officeDocument/2006/relationships/hyperlink" Target="https://podminky.urs.cz/item/CS_URS_2025_02/635211121" TargetMode="External"/><Relationship Id="rId13" Type="http://schemas.openxmlformats.org/officeDocument/2006/relationships/hyperlink" Target="https://podminky.urs.cz/item/CS_URS_2025_02/952901111" TargetMode="External"/><Relationship Id="rId18" Type="http://schemas.openxmlformats.org/officeDocument/2006/relationships/hyperlink" Target="https://podminky.urs.cz/item/CS_URS_2025_02/977151118" TargetMode="External"/><Relationship Id="rId39" Type="http://schemas.openxmlformats.org/officeDocument/2006/relationships/hyperlink" Target="https://podminky.urs.cz/item/CS_URS_2025_02/722181252" TargetMode="External"/><Relationship Id="rId109" Type="http://schemas.openxmlformats.org/officeDocument/2006/relationships/hyperlink" Target="https://podminky.urs.cz/item/CS_URS_2025_02/781495115" TargetMode="External"/><Relationship Id="rId34" Type="http://schemas.openxmlformats.org/officeDocument/2006/relationships/hyperlink" Target="https://podminky.urs.cz/item/CS_URS_2025_02/721290111" TargetMode="External"/><Relationship Id="rId50" Type="http://schemas.openxmlformats.org/officeDocument/2006/relationships/hyperlink" Target="https://podminky.urs.cz/item/CS_URS_2025_02/725244813" TargetMode="External"/><Relationship Id="rId55" Type="http://schemas.openxmlformats.org/officeDocument/2006/relationships/hyperlink" Target="https://podminky.urs.cz/item/CS_URS_2025_02/998725201" TargetMode="External"/><Relationship Id="rId76" Type="http://schemas.openxmlformats.org/officeDocument/2006/relationships/hyperlink" Target="https://podminky.urs.cz/item/CS_URS_2025_02/762522811" TargetMode="External"/><Relationship Id="rId97" Type="http://schemas.openxmlformats.org/officeDocument/2006/relationships/hyperlink" Target="https://podminky.urs.cz/item/CS_URS_2025_02/771574111" TargetMode="External"/><Relationship Id="rId104" Type="http://schemas.openxmlformats.org/officeDocument/2006/relationships/hyperlink" Target="https://podminky.urs.cz/item/CS_URS_2025_02/781121011" TargetMode="External"/><Relationship Id="rId7" Type="http://schemas.openxmlformats.org/officeDocument/2006/relationships/hyperlink" Target="https://podminky.urs.cz/item/CS_URS_2025_02/631319171" TargetMode="External"/><Relationship Id="rId71" Type="http://schemas.openxmlformats.org/officeDocument/2006/relationships/hyperlink" Target="https://podminky.urs.cz/item/CS_URS_2025_02/735164253" TargetMode="External"/><Relationship Id="rId92" Type="http://schemas.openxmlformats.org/officeDocument/2006/relationships/hyperlink" Target="https://podminky.urs.cz/item/CS_URS_2025_02/766660021" TargetMode="External"/><Relationship Id="rId2" Type="http://schemas.openxmlformats.org/officeDocument/2006/relationships/hyperlink" Target="https://podminky.urs.cz/item/CS_URS_2025_02/612321141" TargetMode="External"/><Relationship Id="rId29" Type="http://schemas.openxmlformats.org/officeDocument/2006/relationships/hyperlink" Target="https://podminky.urs.cz/item/CS_URS_2025_02/7211740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97"/>
  <sheetViews>
    <sheetView showGridLines="0" tabSelected="1" topLeftCell="A70" workbookViewId="0">
      <selection activeCell="AI102" sqref="AI10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165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8" t="s">
        <v>5</v>
      </c>
      <c r="BT2" s="8" t="s">
        <v>6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5</v>
      </c>
      <c r="BT3" s="8" t="s">
        <v>7</v>
      </c>
    </row>
    <row r="4" spans="1:74" ht="24.95" customHeight="1">
      <c r="B4" s="11"/>
      <c r="D4" s="12" t="s">
        <v>8</v>
      </c>
      <c r="AR4" s="11"/>
      <c r="AS4" s="13" t="s">
        <v>9</v>
      </c>
      <c r="BS4" s="8" t="s">
        <v>10</v>
      </c>
    </row>
    <row r="5" spans="1:74" ht="12" customHeight="1">
      <c r="B5" s="11"/>
      <c r="D5" s="14" t="s">
        <v>11</v>
      </c>
      <c r="K5" s="150" t="s">
        <v>12</v>
      </c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R5" s="11"/>
      <c r="BS5" s="8" t="s">
        <v>5</v>
      </c>
    </row>
    <row r="6" spans="1:74" ht="36.950000000000003" customHeight="1">
      <c r="B6" s="11"/>
      <c r="D6" s="16" t="s">
        <v>13</v>
      </c>
      <c r="K6" s="152" t="s">
        <v>1117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R6" s="11"/>
      <c r="BS6" s="8" t="s">
        <v>5</v>
      </c>
    </row>
    <row r="7" spans="1:74" ht="12" customHeight="1">
      <c r="B7" s="11"/>
      <c r="D7" s="17" t="s">
        <v>14</v>
      </c>
      <c r="K7" s="15" t="s">
        <v>1</v>
      </c>
      <c r="AK7" s="17" t="s">
        <v>15</v>
      </c>
      <c r="AN7" s="15" t="s">
        <v>1</v>
      </c>
      <c r="AR7" s="11"/>
      <c r="BS7" s="8" t="s">
        <v>5</v>
      </c>
    </row>
    <row r="8" spans="1:74" ht="12" customHeight="1">
      <c r="B8" s="11"/>
      <c r="D8" s="17" t="s">
        <v>16</v>
      </c>
      <c r="K8" s="15" t="s">
        <v>1118</v>
      </c>
      <c r="AK8" s="17" t="s">
        <v>17</v>
      </c>
      <c r="AN8" s="15" t="s">
        <v>18</v>
      </c>
      <c r="AR8" s="11"/>
      <c r="BS8" s="8" t="s">
        <v>5</v>
      </c>
    </row>
    <row r="9" spans="1:74" ht="14.45" customHeight="1">
      <c r="B9" s="11"/>
      <c r="AR9" s="11"/>
      <c r="BS9" s="8" t="s">
        <v>5</v>
      </c>
    </row>
    <row r="10" spans="1:74" ht="12" customHeight="1">
      <c r="B10" s="11"/>
      <c r="D10" s="17" t="s">
        <v>19</v>
      </c>
      <c r="AK10" s="17" t="s">
        <v>20</v>
      </c>
      <c r="AN10" s="15" t="s">
        <v>1</v>
      </c>
      <c r="AR10" s="11"/>
      <c r="BS10" s="8" t="s">
        <v>5</v>
      </c>
    </row>
    <row r="11" spans="1:74" ht="18.399999999999999" customHeight="1">
      <c r="B11" s="11"/>
      <c r="E11" s="15" t="s">
        <v>21</v>
      </c>
      <c r="AK11" s="17" t="s">
        <v>22</v>
      </c>
      <c r="AN11" s="15" t="s">
        <v>1</v>
      </c>
      <c r="AR11" s="11"/>
      <c r="BS11" s="8" t="s">
        <v>5</v>
      </c>
    </row>
    <row r="12" spans="1:74" ht="6.95" customHeight="1">
      <c r="B12" s="11"/>
      <c r="AR12" s="11"/>
      <c r="BS12" s="8" t="s">
        <v>5</v>
      </c>
    </row>
    <row r="13" spans="1:74" ht="12" customHeight="1">
      <c r="B13" s="11"/>
      <c r="D13" s="17" t="s">
        <v>23</v>
      </c>
      <c r="AK13" s="17" t="s">
        <v>20</v>
      </c>
      <c r="AN13" s="15" t="s">
        <v>1</v>
      </c>
      <c r="AR13" s="11"/>
      <c r="BS13" s="8" t="s">
        <v>5</v>
      </c>
    </row>
    <row r="14" spans="1:74" ht="12.75">
      <c r="B14" s="11"/>
      <c r="E14" s="15" t="s">
        <v>21</v>
      </c>
      <c r="AK14" s="17" t="s">
        <v>22</v>
      </c>
      <c r="AN14" s="15" t="s">
        <v>1</v>
      </c>
      <c r="AR14" s="11"/>
      <c r="BS14" s="8" t="s">
        <v>5</v>
      </c>
    </row>
    <row r="15" spans="1:74" ht="6.95" customHeight="1">
      <c r="B15" s="11"/>
      <c r="AR15" s="11"/>
      <c r="BS15" s="8" t="s">
        <v>3</v>
      </c>
    </row>
    <row r="16" spans="1:74" ht="12" customHeight="1">
      <c r="B16" s="11"/>
      <c r="D16" s="17" t="s">
        <v>24</v>
      </c>
      <c r="AK16" s="17" t="s">
        <v>20</v>
      </c>
      <c r="AN16" s="15" t="s">
        <v>1</v>
      </c>
      <c r="AR16" s="11"/>
      <c r="BS16" s="8" t="s">
        <v>3</v>
      </c>
    </row>
    <row r="17" spans="2:71" ht="18.399999999999999" customHeight="1">
      <c r="B17" s="11"/>
      <c r="E17" s="15" t="s">
        <v>21</v>
      </c>
      <c r="AK17" s="17" t="s">
        <v>22</v>
      </c>
      <c r="AN17" s="15" t="s">
        <v>1</v>
      </c>
      <c r="AR17" s="11"/>
      <c r="BS17" s="8" t="s">
        <v>25</v>
      </c>
    </row>
    <row r="18" spans="2:71" ht="6.95" customHeight="1">
      <c r="B18" s="11"/>
      <c r="AR18" s="11"/>
      <c r="BS18" s="8" t="s">
        <v>5</v>
      </c>
    </row>
    <row r="19" spans="2:71" ht="12" customHeight="1">
      <c r="B19" s="11"/>
      <c r="D19" s="17" t="s">
        <v>26</v>
      </c>
      <c r="AK19" s="17" t="s">
        <v>20</v>
      </c>
      <c r="AN19" s="15" t="s">
        <v>1</v>
      </c>
      <c r="AR19" s="11"/>
      <c r="BS19" s="8" t="s">
        <v>5</v>
      </c>
    </row>
    <row r="20" spans="2:71" ht="18.399999999999999" customHeight="1">
      <c r="B20" s="11"/>
      <c r="E20" s="15" t="s">
        <v>21</v>
      </c>
      <c r="AK20" s="17" t="s">
        <v>22</v>
      </c>
      <c r="AN20" s="15" t="s">
        <v>1</v>
      </c>
      <c r="AR20" s="11"/>
      <c r="BS20" s="8" t="s">
        <v>25</v>
      </c>
    </row>
    <row r="21" spans="2:71" ht="6.95" customHeight="1">
      <c r="B21" s="11"/>
      <c r="AR21" s="11"/>
    </row>
    <row r="22" spans="2:71" ht="12" customHeight="1">
      <c r="B22" s="11"/>
      <c r="D22" s="17" t="s">
        <v>27</v>
      </c>
      <c r="AR22" s="11"/>
    </row>
    <row r="23" spans="2:71" ht="16.5" customHeight="1">
      <c r="B23" s="11"/>
      <c r="E23" s="153" t="s">
        <v>1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>
      <c r="B26" s="19"/>
      <c r="D26" s="20" t="s">
        <v>28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54"/>
      <c r="AL26" s="155"/>
      <c r="AM26" s="155"/>
      <c r="AN26" s="155"/>
      <c r="AO26" s="155"/>
      <c r="AR26" s="19"/>
    </row>
    <row r="27" spans="2:71" s="1" customFormat="1" ht="6.95" customHeight="1">
      <c r="B27" s="19"/>
      <c r="AR27" s="19"/>
    </row>
    <row r="28" spans="2:71" s="1" customFormat="1" ht="12.75">
      <c r="B28" s="19"/>
      <c r="L28" s="156" t="s">
        <v>29</v>
      </c>
      <c r="M28" s="156"/>
      <c r="N28" s="156"/>
      <c r="O28" s="156"/>
      <c r="P28" s="156"/>
      <c r="W28" s="156" t="s">
        <v>30</v>
      </c>
      <c r="X28" s="156"/>
      <c r="Y28" s="156"/>
      <c r="Z28" s="156"/>
      <c r="AA28" s="156"/>
      <c r="AB28" s="156"/>
      <c r="AC28" s="156"/>
      <c r="AD28" s="156"/>
      <c r="AE28" s="156"/>
      <c r="AK28" s="156" t="s">
        <v>31</v>
      </c>
      <c r="AL28" s="156"/>
      <c r="AM28" s="156"/>
      <c r="AN28" s="156"/>
      <c r="AO28" s="156"/>
      <c r="AR28" s="19"/>
    </row>
    <row r="29" spans="2:71" s="2" customFormat="1" ht="14.45" customHeight="1">
      <c r="B29" s="22"/>
      <c r="D29" s="17" t="s">
        <v>32</v>
      </c>
      <c r="F29" s="17" t="s">
        <v>33</v>
      </c>
      <c r="L29" s="159">
        <v>0.21</v>
      </c>
      <c r="M29" s="158"/>
      <c r="N29" s="158"/>
      <c r="O29" s="158"/>
      <c r="P29" s="158"/>
      <c r="W29" s="157"/>
      <c r="X29" s="158"/>
      <c r="Y29" s="158"/>
      <c r="Z29" s="158"/>
      <c r="AA29" s="158"/>
      <c r="AB29" s="158"/>
      <c r="AC29" s="158"/>
      <c r="AD29" s="158"/>
      <c r="AE29" s="158"/>
      <c r="AK29" s="157"/>
      <c r="AL29" s="158"/>
      <c r="AM29" s="158"/>
      <c r="AN29" s="158"/>
      <c r="AO29" s="158"/>
      <c r="AR29" s="22"/>
    </row>
    <row r="30" spans="2:71" s="2" customFormat="1" ht="14.45" customHeight="1">
      <c r="B30" s="22"/>
      <c r="F30" s="17" t="s">
        <v>34</v>
      </c>
      <c r="L30" s="159">
        <v>0.12</v>
      </c>
      <c r="M30" s="158"/>
      <c r="N30" s="158"/>
      <c r="O30" s="158"/>
      <c r="P30" s="158"/>
      <c r="W30" s="157"/>
      <c r="X30" s="158"/>
      <c r="Y30" s="158"/>
      <c r="Z30" s="158"/>
      <c r="AA30" s="158"/>
      <c r="AB30" s="158"/>
      <c r="AC30" s="158"/>
      <c r="AD30" s="158"/>
      <c r="AE30" s="158"/>
      <c r="AK30" s="157"/>
      <c r="AL30" s="158"/>
      <c r="AM30" s="158"/>
      <c r="AN30" s="158"/>
      <c r="AO30" s="158"/>
      <c r="AR30" s="22"/>
    </row>
    <row r="31" spans="2:71" s="2" customFormat="1" ht="14.45" hidden="1" customHeight="1">
      <c r="B31" s="22"/>
      <c r="F31" s="17" t="s">
        <v>35</v>
      </c>
      <c r="L31" s="159">
        <v>0.21</v>
      </c>
      <c r="M31" s="158"/>
      <c r="N31" s="158"/>
      <c r="O31" s="158"/>
      <c r="P31" s="158"/>
      <c r="W31" s="157">
        <f>ROUND(BB94, 2)</f>
        <v>0</v>
      </c>
      <c r="X31" s="158"/>
      <c r="Y31" s="158"/>
      <c r="Z31" s="158"/>
      <c r="AA31" s="158"/>
      <c r="AB31" s="158"/>
      <c r="AC31" s="158"/>
      <c r="AD31" s="158"/>
      <c r="AE31" s="158"/>
      <c r="AK31" s="157">
        <v>0</v>
      </c>
      <c r="AL31" s="158"/>
      <c r="AM31" s="158"/>
      <c r="AN31" s="158"/>
      <c r="AO31" s="158"/>
      <c r="AR31" s="22"/>
    </row>
    <row r="32" spans="2:71" s="2" customFormat="1" ht="14.45" hidden="1" customHeight="1">
      <c r="B32" s="22"/>
      <c r="F32" s="17" t="s">
        <v>36</v>
      </c>
      <c r="L32" s="159">
        <v>0.12</v>
      </c>
      <c r="M32" s="158"/>
      <c r="N32" s="158"/>
      <c r="O32" s="158"/>
      <c r="P32" s="158"/>
      <c r="W32" s="157">
        <f>ROUND(BC94, 2)</f>
        <v>0</v>
      </c>
      <c r="X32" s="158"/>
      <c r="Y32" s="158"/>
      <c r="Z32" s="158"/>
      <c r="AA32" s="158"/>
      <c r="AB32" s="158"/>
      <c r="AC32" s="158"/>
      <c r="AD32" s="158"/>
      <c r="AE32" s="158"/>
      <c r="AK32" s="157">
        <v>0</v>
      </c>
      <c r="AL32" s="158"/>
      <c r="AM32" s="158"/>
      <c r="AN32" s="158"/>
      <c r="AO32" s="158"/>
      <c r="AR32" s="22"/>
    </row>
    <row r="33" spans="2:44" s="2" customFormat="1" ht="14.45" hidden="1" customHeight="1">
      <c r="B33" s="22"/>
      <c r="F33" s="17" t="s">
        <v>37</v>
      </c>
      <c r="L33" s="159">
        <v>0</v>
      </c>
      <c r="M33" s="158"/>
      <c r="N33" s="158"/>
      <c r="O33" s="158"/>
      <c r="P33" s="158"/>
      <c r="W33" s="157">
        <f>ROUND(BD94, 2)</f>
        <v>0</v>
      </c>
      <c r="X33" s="158"/>
      <c r="Y33" s="158"/>
      <c r="Z33" s="158"/>
      <c r="AA33" s="158"/>
      <c r="AB33" s="158"/>
      <c r="AC33" s="158"/>
      <c r="AD33" s="158"/>
      <c r="AE33" s="158"/>
      <c r="AK33" s="157">
        <v>0</v>
      </c>
      <c r="AL33" s="158"/>
      <c r="AM33" s="158"/>
      <c r="AN33" s="158"/>
      <c r="AO33" s="158"/>
      <c r="AR33" s="22"/>
    </row>
    <row r="34" spans="2:44" s="1" customFormat="1" ht="6.95" customHeight="1">
      <c r="B34" s="19"/>
      <c r="AR34" s="19"/>
    </row>
    <row r="35" spans="2:44" s="1" customFormat="1" ht="25.9" customHeight="1">
      <c r="B35" s="19"/>
      <c r="C35" s="23"/>
      <c r="D35" s="24" t="s">
        <v>38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39</v>
      </c>
      <c r="U35" s="25"/>
      <c r="V35" s="25"/>
      <c r="W35" s="25"/>
      <c r="X35" s="181" t="s">
        <v>40</v>
      </c>
      <c r="Y35" s="182"/>
      <c r="Z35" s="182"/>
      <c r="AA35" s="182"/>
      <c r="AB35" s="182"/>
      <c r="AC35" s="25"/>
      <c r="AD35" s="25"/>
      <c r="AE35" s="25"/>
      <c r="AF35" s="25"/>
      <c r="AG35" s="25"/>
      <c r="AH35" s="25"/>
      <c r="AI35" s="25"/>
      <c r="AJ35" s="25"/>
      <c r="AK35" s="183"/>
      <c r="AL35" s="182"/>
      <c r="AM35" s="182"/>
      <c r="AN35" s="182"/>
      <c r="AO35" s="184"/>
      <c r="AP35" s="23"/>
      <c r="AQ35" s="23"/>
      <c r="AR35" s="19"/>
    </row>
    <row r="36" spans="2:44" s="1" customFormat="1" ht="6.95" customHeight="1">
      <c r="B36" s="19"/>
      <c r="AR36" s="19"/>
    </row>
    <row r="37" spans="2:44" s="1" customFormat="1" ht="14.45" customHeight="1">
      <c r="B37" s="19"/>
      <c r="AR37" s="19"/>
    </row>
    <row r="38" spans="2:44" ht="14.45" customHeight="1">
      <c r="B38" s="11"/>
      <c r="AR38" s="11"/>
    </row>
    <row r="39" spans="2:44" ht="14.45" customHeight="1">
      <c r="B39" s="11"/>
      <c r="AR39" s="11"/>
    </row>
    <row r="40" spans="2:44" ht="14.45" customHeight="1">
      <c r="B40" s="11"/>
      <c r="AR40" s="11"/>
    </row>
    <row r="41" spans="2:44" ht="14.45" customHeight="1">
      <c r="B41" s="11"/>
      <c r="AR41" s="11"/>
    </row>
    <row r="42" spans="2:44" ht="14.45" customHeight="1">
      <c r="B42" s="11"/>
      <c r="AR42" s="11"/>
    </row>
    <row r="43" spans="2:44" ht="14.45" customHeight="1">
      <c r="B43" s="11"/>
      <c r="AR43" s="11"/>
    </row>
    <row r="44" spans="2:44" ht="14.45" customHeight="1">
      <c r="B44" s="11"/>
      <c r="AR44" s="11"/>
    </row>
    <row r="45" spans="2:44" ht="14.45" customHeight="1">
      <c r="B45" s="11"/>
      <c r="AR45" s="11"/>
    </row>
    <row r="46" spans="2:44" ht="14.45" customHeight="1">
      <c r="B46" s="11"/>
      <c r="AR46" s="11"/>
    </row>
    <row r="47" spans="2:44" ht="14.45" customHeight="1">
      <c r="B47" s="11"/>
      <c r="AR47" s="11"/>
    </row>
    <row r="48" spans="2:44" ht="14.45" customHeight="1">
      <c r="B48" s="11"/>
      <c r="AR48" s="11"/>
    </row>
    <row r="49" spans="2:44" s="1" customFormat="1" ht="14.45" customHeight="1">
      <c r="B49" s="19"/>
      <c r="D49" s="27" t="s">
        <v>41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42</v>
      </c>
      <c r="AI49" s="28"/>
      <c r="AJ49" s="28"/>
      <c r="AK49" s="28"/>
      <c r="AL49" s="28"/>
      <c r="AM49" s="28"/>
      <c r="AN49" s="28"/>
      <c r="AO49" s="28"/>
      <c r="AR49" s="19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19"/>
      <c r="D60" s="29" t="s">
        <v>43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44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43</v>
      </c>
      <c r="AI60" s="21"/>
      <c r="AJ60" s="21"/>
      <c r="AK60" s="21"/>
      <c r="AL60" s="21"/>
      <c r="AM60" s="29" t="s">
        <v>44</v>
      </c>
      <c r="AN60" s="21"/>
      <c r="AO60" s="21"/>
      <c r="AR60" s="19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19"/>
      <c r="D64" s="27" t="s">
        <v>45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46</v>
      </c>
      <c r="AI64" s="28"/>
      <c r="AJ64" s="28"/>
      <c r="AK64" s="28"/>
      <c r="AL64" s="28"/>
      <c r="AM64" s="28"/>
      <c r="AN64" s="28"/>
      <c r="AO64" s="28"/>
      <c r="AR64" s="19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19"/>
      <c r="D75" s="29" t="s">
        <v>43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44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43</v>
      </c>
      <c r="AI75" s="21"/>
      <c r="AJ75" s="21"/>
      <c r="AK75" s="21"/>
      <c r="AL75" s="21"/>
      <c r="AM75" s="29" t="s">
        <v>44</v>
      </c>
      <c r="AN75" s="21"/>
      <c r="AO75" s="21"/>
      <c r="AR75" s="19"/>
    </row>
    <row r="76" spans="2:44" s="1" customFormat="1">
      <c r="B76" s="19"/>
      <c r="AR76" s="19"/>
    </row>
    <row r="77" spans="2:4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0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0" s="1" customFormat="1" ht="24.95" customHeight="1">
      <c r="B82" s="19"/>
      <c r="C82" s="12" t="s">
        <v>47</v>
      </c>
      <c r="AR82" s="19"/>
    </row>
    <row r="83" spans="1:90" s="1" customFormat="1" ht="6.95" customHeight="1">
      <c r="B83" s="19"/>
      <c r="AR83" s="19"/>
    </row>
    <row r="84" spans="1:90" s="3" customFormat="1" ht="12" customHeight="1">
      <c r="B84" s="34"/>
      <c r="C84" s="17" t="s">
        <v>11</v>
      </c>
      <c r="L84" s="3" t="str">
        <f>K5</f>
        <v>2025_HKR</v>
      </c>
      <c r="AR84" s="34"/>
    </row>
    <row r="85" spans="1:90" s="4" customFormat="1" ht="36.950000000000003" customHeight="1">
      <c r="B85" s="35"/>
      <c r="C85" s="36" t="s">
        <v>13</v>
      </c>
      <c r="L85" s="172" t="str">
        <f>K6</f>
        <v>Údržba, opravy a odstraňování závad na bytovém fondu u SPS v obvodu OŘ HKR  2026 - 2027 - oblast Liberec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R85" s="35"/>
    </row>
    <row r="86" spans="1:90" s="1" customFormat="1" ht="6.95" customHeight="1">
      <c r="B86" s="19"/>
      <c r="AR86" s="19"/>
    </row>
    <row r="87" spans="1:90" s="1" customFormat="1" ht="12" customHeight="1">
      <c r="B87" s="19"/>
      <c r="C87" s="17" t="s">
        <v>16</v>
      </c>
      <c r="L87" s="37" t="str">
        <f>IF(K8="","",K8)</f>
        <v>Obvod OŘ Hradec Králové - LBC</v>
      </c>
      <c r="AI87" s="17" t="s">
        <v>17</v>
      </c>
      <c r="AM87" s="174" t="str">
        <f>IF(AN8= "","",AN8)</f>
        <v>22. 5. 2025</v>
      </c>
      <c r="AN87" s="174"/>
      <c r="AR87" s="19"/>
    </row>
    <row r="88" spans="1:90" s="1" customFormat="1" ht="6.95" customHeight="1">
      <c r="B88" s="19"/>
      <c r="AR88" s="19"/>
    </row>
    <row r="89" spans="1:90" s="1" customFormat="1" ht="15.2" customHeight="1">
      <c r="B89" s="19"/>
      <c r="C89" s="17" t="s">
        <v>19</v>
      </c>
      <c r="L89" s="3" t="str">
        <f>IF(E11= "","",E11)</f>
        <v xml:space="preserve"> </v>
      </c>
      <c r="AI89" s="17" t="s">
        <v>24</v>
      </c>
      <c r="AM89" s="175" t="str">
        <f>IF(E17="","",E17)</f>
        <v xml:space="preserve"> </v>
      </c>
      <c r="AN89" s="176"/>
      <c r="AO89" s="176"/>
      <c r="AP89" s="176"/>
      <c r="AR89" s="19"/>
      <c r="AS89" s="177" t="s">
        <v>48</v>
      </c>
      <c r="AT89" s="178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0" s="1" customFormat="1" ht="15.2" customHeight="1">
      <c r="B90" s="19"/>
      <c r="C90" s="17" t="s">
        <v>23</v>
      </c>
      <c r="L90" s="3" t="str">
        <f>IF(E14="","",E14)</f>
        <v xml:space="preserve"> </v>
      </c>
      <c r="AI90" s="17" t="s">
        <v>26</v>
      </c>
      <c r="AM90" s="175" t="str">
        <f>IF(E20="","",E20)</f>
        <v xml:space="preserve"> </v>
      </c>
      <c r="AN90" s="176"/>
      <c r="AO90" s="176"/>
      <c r="AP90" s="176"/>
      <c r="AR90" s="19"/>
      <c r="AS90" s="179"/>
      <c r="AT90" s="180"/>
      <c r="BD90" s="40"/>
    </row>
    <row r="91" spans="1:90" s="1" customFormat="1" ht="10.9" customHeight="1">
      <c r="B91" s="19"/>
      <c r="AR91" s="19"/>
      <c r="AS91" s="179"/>
      <c r="AT91" s="180"/>
      <c r="BD91" s="40"/>
    </row>
    <row r="92" spans="1:90" s="1" customFormat="1" ht="29.25" customHeight="1">
      <c r="B92" s="19"/>
      <c r="C92" s="167" t="s">
        <v>49</v>
      </c>
      <c r="D92" s="168"/>
      <c r="E92" s="168"/>
      <c r="F92" s="168"/>
      <c r="G92" s="168"/>
      <c r="H92" s="41"/>
      <c r="I92" s="169" t="s">
        <v>50</v>
      </c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70"/>
      <c r="AH92" s="168"/>
      <c r="AI92" s="168"/>
      <c r="AJ92" s="168"/>
      <c r="AK92" s="168"/>
      <c r="AL92" s="168"/>
      <c r="AM92" s="168"/>
      <c r="AN92" s="169"/>
      <c r="AO92" s="168"/>
      <c r="AP92" s="171"/>
      <c r="AQ92" s="42" t="s">
        <v>51</v>
      </c>
      <c r="AR92" s="19"/>
      <c r="AS92" s="43" t="s">
        <v>52</v>
      </c>
      <c r="AT92" s="44" t="s">
        <v>53</v>
      </c>
      <c r="AU92" s="44" t="s">
        <v>54</v>
      </c>
      <c r="AV92" s="44" t="s">
        <v>55</v>
      </c>
      <c r="AW92" s="44" t="s">
        <v>56</v>
      </c>
      <c r="AX92" s="44" t="s">
        <v>57</v>
      </c>
      <c r="AY92" s="44" t="s">
        <v>58</v>
      </c>
      <c r="AZ92" s="44" t="s">
        <v>59</v>
      </c>
      <c r="BA92" s="44" t="s">
        <v>60</v>
      </c>
      <c r="BB92" s="44" t="s">
        <v>61</v>
      </c>
      <c r="BC92" s="44" t="s">
        <v>62</v>
      </c>
      <c r="BD92" s="45" t="s">
        <v>63</v>
      </c>
    </row>
    <row r="93" spans="1:90" s="1" customFormat="1" ht="10.9" customHeight="1">
      <c r="B93" s="19"/>
      <c r="AR93" s="19"/>
      <c r="AS93" s="46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0" s="5" customFormat="1" ht="32.450000000000003" customHeight="1">
      <c r="B94" s="47"/>
      <c r="C94" s="48" t="s">
        <v>64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163"/>
      <c r="AH94" s="163"/>
      <c r="AI94" s="163"/>
      <c r="AJ94" s="163"/>
      <c r="AK94" s="163"/>
      <c r="AL94" s="163"/>
      <c r="AM94" s="163"/>
      <c r="AN94" s="164"/>
      <c r="AO94" s="164"/>
      <c r="AP94" s="164"/>
      <c r="AQ94" s="50" t="s">
        <v>1</v>
      </c>
      <c r="AR94" s="47"/>
      <c r="AS94" s="51">
        <f>ROUND(AS95,2)</f>
        <v>0</v>
      </c>
      <c r="AT94" s="52">
        <f>ROUND(SUM(AV94:AW94),2)</f>
        <v>0</v>
      </c>
      <c r="AU94" s="53">
        <f>ROUND(AU95,5)</f>
        <v>12828.61551</v>
      </c>
      <c r="AV94" s="52">
        <f>ROUND(AZ94*L29,2)</f>
        <v>0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ROUND(AZ95,2)</f>
        <v>0</v>
      </c>
      <c r="BA94" s="52">
        <f>ROUND(BA95,2)</f>
        <v>0</v>
      </c>
      <c r="BB94" s="52">
        <f>ROUND(BB95,2)</f>
        <v>0</v>
      </c>
      <c r="BC94" s="52">
        <f>ROUND(BC95,2)</f>
        <v>0</v>
      </c>
      <c r="BD94" s="54">
        <f>ROUND(BD95,2)</f>
        <v>0</v>
      </c>
      <c r="BS94" s="55" t="s">
        <v>65</v>
      </c>
      <c r="BT94" s="55" t="s">
        <v>66</v>
      </c>
      <c r="BV94" s="55" t="s">
        <v>67</v>
      </c>
      <c r="BW94" s="55" t="s">
        <v>4</v>
      </c>
      <c r="BX94" s="55" t="s">
        <v>68</v>
      </c>
      <c r="CL94" s="55" t="s">
        <v>1</v>
      </c>
    </row>
    <row r="95" spans="1:90" s="6" customFormat="1" ht="50.25" customHeight="1">
      <c r="A95" s="56" t="s">
        <v>69</v>
      </c>
      <c r="B95" s="57"/>
      <c r="C95" s="58"/>
      <c r="D95" s="162" t="s">
        <v>12</v>
      </c>
      <c r="E95" s="162"/>
      <c r="F95" s="162"/>
      <c r="G95" s="162"/>
      <c r="H95" s="162"/>
      <c r="I95" s="59"/>
      <c r="J95" s="162" t="s">
        <v>1117</v>
      </c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  <c r="AF95" s="162"/>
      <c r="AG95" s="160"/>
      <c r="AH95" s="161"/>
      <c r="AI95" s="161"/>
      <c r="AJ95" s="161"/>
      <c r="AK95" s="161"/>
      <c r="AL95" s="161"/>
      <c r="AM95" s="161"/>
      <c r="AN95" s="160"/>
      <c r="AO95" s="161"/>
      <c r="AP95" s="161"/>
      <c r="AQ95" s="60" t="s">
        <v>70</v>
      </c>
      <c r="AR95" s="57"/>
      <c r="AS95" s="61">
        <v>0</v>
      </c>
      <c r="AT95" s="62">
        <f>ROUND(SUM(AV95:AW95),2)</f>
        <v>0</v>
      </c>
      <c r="AU95" s="63">
        <f>'2025_LBC - Údržba, opravy...'!P144</f>
        <v>12828.615504999998</v>
      </c>
      <c r="AV95" s="62">
        <f>'2025_LBC - Údržba, opravy...'!J31</f>
        <v>0</v>
      </c>
      <c r="AW95" s="62">
        <f>'2025_LBC - Údržba, opravy...'!J32</f>
        <v>0</v>
      </c>
      <c r="AX95" s="62">
        <f>'2025_LBC - Údržba, opravy...'!J33</f>
        <v>0</v>
      </c>
      <c r="AY95" s="62">
        <f>'2025_LBC - Údržba, opravy...'!J34</f>
        <v>0</v>
      </c>
      <c r="AZ95" s="62">
        <f>'2025_LBC - Údržba, opravy...'!F31</f>
        <v>0</v>
      </c>
      <c r="BA95" s="62">
        <f>'2025_LBC - Údržba, opravy...'!F32</f>
        <v>0</v>
      </c>
      <c r="BB95" s="62">
        <f>'2025_LBC - Údržba, opravy...'!F33</f>
        <v>0</v>
      </c>
      <c r="BC95" s="62">
        <f>'2025_LBC - Údržba, opravy...'!F34</f>
        <v>0</v>
      </c>
      <c r="BD95" s="64">
        <f>'2025_LBC - Údržba, opravy...'!F35</f>
        <v>0</v>
      </c>
      <c r="BT95" s="65" t="s">
        <v>71</v>
      </c>
      <c r="BU95" s="65" t="s">
        <v>72</v>
      </c>
      <c r="BV95" s="65" t="s">
        <v>67</v>
      </c>
      <c r="BW95" s="65" t="s">
        <v>4</v>
      </c>
      <c r="BX95" s="65" t="s">
        <v>68</v>
      </c>
      <c r="CL95" s="65" t="s">
        <v>1</v>
      </c>
    </row>
    <row r="96" spans="1:90" s="1" customFormat="1" ht="30" customHeight="1">
      <c r="B96" s="19"/>
      <c r="AR96" s="19"/>
    </row>
    <row r="97" spans="2:44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2025_HKR - Údržba, opravy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639"/>
  <sheetViews>
    <sheetView showGridLines="0" topLeftCell="A80" workbookViewId="0">
      <selection activeCell="X105" sqref="X10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7" customWidth="1"/>
    <col min="10" max="10" width="12.16406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/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8" t="s">
        <v>4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73</v>
      </c>
    </row>
    <row r="4" spans="2:46" ht="24.95" customHeight="1">
      <c r="B4" s="11"/>
      <c r="D4" s="12" t="s">
        <v>74</v>
      </c>
      <c r="L4" s="11"/>
      <c r="M4" s="71" t="s">
        <v>9</v>
      </c>
      <c r="AT4" s="8" t="s">
        <v>3</v>
      </c>
    </row>
    <row r="5" spans="2:46" ht="6.95" customHeight="1">
      <c r="B5" s="11"/>
      <c r="L5" s="11"/>
    </row>
    <row r="6" spans="2:46" s="1" customFormat="1" ht="12" customHeight="1">
      <c r="B6" s="19"/>
      <c r="D6" s="17" t="s">
        <v>13</v>
      </c>
      <c r="L6" s="19"/>
    </row>
    <row r="7" spans="2:46" s="1" customFormat="1" ht="45" customHeight="1">
      <c r="B7" s="19"/>
      <c r="E7" s="172" t="s">
        <v>1117</v>
      </c>
      <c r="F7" s="185"/>
      <c r="G7" s="185"/>
      <c r="H7" s="185"/>
      <c r="L7" s="19"/>
    </row>
    <row r="8" spans="2:46" s="1" customFormat="1">
      <c r="B8" s="19"/>
      <c r="L8" s="19"/>
    </row>
    <row r="9" spans="2:46" s="1" customFormat="1" ht="12" customHeight="1">
      <c r="B9" s="19"/>
      <c r="D9" s="17" t="s">
        <v>14</v>
      </c>
      <c r="F9" s="15" t="s">
        <v>1</v>
      </c>
      <c r="I9" s="17" t="s">
        <v>15</v>
      </c>
      <c r="J9" s="15" t="s">
        <v>1</v>
      </c>
      <c r="L9" s="19"/>
    </row>
    <row r="10" spans="2:46" s="1" customFormat="1" ht="12" customHeight="1">
      <c r="B10" s="19"/>
      <c r="D10" s="17" t="s">
        <v>16</v>
      </c>
      <c r="F10" s="15" t="s">
        <v>1118</v>
      </c>
      <c r="I10" s="17" t="s">
        <v>17</v>
      </c>
      <c r="J10" s="68" t="str">
        <f>'Rekapitulace stavby'!AN8</f>
        <v>22. 5. 2025</v>
      </c>
      <c r="L10" s="19"/>
    </row>
    <row r="11" spans="2:46" s="1" customFormat="1" ht="10.9" customHeight="1">
      <c r="B11" s="19"/>
      <c r="L11" s="19"/>
    </row>
    <row r="12" spans="2:46" s="1" customFormat="1" ht="12" customHeight="1">
      <c r="B12" s="19"/>
      <c r="D12" s="17" t="s">
        <v>19</v>
      </c>
      <c r="I12" s="17" t="s">
        <v>20</v>
      </c>
      <c r="J12" s="15" t="str">
        <f>IF('Rekapitulace stavby'!AN10="","",'Rekapitulace stavby'!AN10)</f>
        <v/>
      </c>
      <c r="L12" s="19"/>
    </row>
    <row r="13" spans="2:46" s="1" customFormat="1" ht="18" customHeight="1">
      <c r="B13" s="19"/>
      <c r="E13" s="15" t="str">
        <f>IF('Rekapitulace stavby'!E11="","",'Rekapitulace stavby'!E11)</f>
        <v xml:space="preserve"> </v>
      </c>
      <c r="I13" s="17" t="s">
        <v>22</v>
      </c>
      <c r="J13" s="15" t="str">
        <f>IF('Rekapitulace stavby'!AN11="","",'Rekapitulace stavby'!AN11)</f>
        <v/>
      </c>
      <c r="L13" s="19"/>
    </row>
    <row r="14" spans="2:46" s="1" customFormat="1" ht="6.95" customHeight="1">
      <c r="B14" s="19"/>
      <c r="L14" s="19"/>
    </row>
    <row r="15" spans="2:46" s="1" customFormat="1" ht="12" customHeight="1">
      <c r="B15" s="19"/>
      <c r="D15" s="17" t="s">
        <v>23</v>
      </c>
      <c r="I15" s="17" t="s">
        <v>20</v>
      </c>
      <c r="J15" s="15" t="str">
        <f>'Rekapitulace stavby'!AN13</f>
        <v/>
      </c>
      <c r="L15" s="19"/>
    </row>
    <row r="16" spans="2:46" s="1" customFormat="1" ht="18" customHeight="1">
      <c r="B16" s="19"/>
      <c r="E16" s="150" t="str">
        <f>'Rekapitulace stavby'!E14</f>
        <v xml:space="preserve"> </v>
      </c>
      <c r="F16" s="150"/>
      <c r="G16" s="150"/>
      <c r="H16" s="150"/>
      <c r="I16" s="17" t="s">
        <v>22</v>
      </c>
      <c r="J16" s="15" t="str">
        <f>'Rekapitulace stavby'!AN14</f>
        <v/>
      </c>
      <c r="L16" s="19"/>
    </row>
    <row r="17" spans="2:12" s="1" customFormat="1" ht="6.95" customHeight="1">
      <c r="B17" s="19"/>
      <c r="L17" s="19"/>
    </row>
    <row r="18" spans="2:12" s="1" customFormat="1" ht="12" customHeight="1">
      <c r="B18" s="19"/>
      <c r="D18" s="17" t="s">
        <v>24</v>
      </c>
      <c r="I18" s="17" t="s">
        <v>20</v>
      </c>
      <c r="J18" s="15" t="str">
        <f>IF('Rekapitulace stavby'!AN16="","",'Rekapitulace stavby'!AN16)</f>
        <v/>
      </c>
      <c r="L18" s="19"/>
    </row>
    <row r="19" spans="2:12" s="1" customFormat="1" ht="18" customHeight="1">
      <c r="B19" s="19"/>
      <c r="E19" s="15" t="str">
        <f>IF('Rekapitulace stavby'!E17="","",'Rekapitulace stavby'!E17)</f>
        <v xml:space="preserve"> </v>
      </c>
      <c r="I19" s="17" t="s">
        <v>22</v>
      </c>
      <c r="J19" s="15" t="str">
        <f>IF('Rekapitulace stavby'!AN17="","",'Rekapitulace stavby'!AN17)</f>
        <v/>
      </c>
      <c r="L19" s="19"/>
    </row>
    <row r="20" spans="2:12" s="1" customFormat="1" ht="6.95" customHeight="1">
      <c r="B20" s="19"/>
      <c r="L20" s="19"/>
    </row>
    <row r="21" spans="2:12" s="1" customFormat="1" ht="12" customHeight="1">
      <c r="B21" s="19"/>
      <c r="D21" s="17" t="s">
        <v>26</v>
      </c>
      <c r="I21" s="17" t="s">
        <v>20</v>
      </c>
      <c r="J21" s="15" t="str">
        <f>IF('Rekapitulace stavby'!AN19="","",'Rekapitulace stavby'!AN19)</f>
        <v/>
      </c>
      <c r="L21" s="19"/>
    </row>
    <row r="22" spans="2:12" s="1" customFormat="1" ht="18" customHeight="1">
      <c r="B22" s="19"/>
      <c r="E22" s="15" t="str">
        <f>IF('Rekapitulace stavby'!E20="","",'Rekapitulace stavby'!E20)</f>
        <v xml:space="preserve"> </v>
      </c>
      <c r="I22" s="17" t="s">
        <v>22</v>
      </c>
      <c r="J22" s="15" t="str">
        <f>IF('Rekapitulace stavby'!AN20="","",'Rekapitulace stavby'!AN20)</f>
        <v/>
      </c>
      <c r="L22" s="19"/>
    </row>
    <row r="23" spans="2:12" s="1" customFormat="1" ht="6.95" customHeight="1">
      <c r="B23" s="19"/>
      <c r="L23" s="19"/>
    </row>
    <row r="24" spans="2:12" s="1" customFormat="1" ht="12" customHeight="1">
      <c r="B24" s="19"/>
      <c r="D24" s="17" t="s">
        <v>27</v>
      </c>
      <c r="L24" s="19"/>
    </row>
    <row r="25" spans="2:12" s="73" customFormat="1" ht="16.5" customHeight="1">
      <c r="B25" s="72"/>
      <c r="E25" s="153" t="s">
        <v>1</v>
      </c>
      <c r="F25" s="153"/>
      <c r="G25" s="153"/>
      <c r="H25" s="153"/>
      <c r="L25" s="72"/>
    </row>
    <row r="26" spans="2:12" s="1" customFormat="1" ht="6.95" customHeight="1">
      <c r="B26" s="19"/>
      <c r="L26" s="19"/>
    </row>
    <row r="27" spans="2:12" s="1" customFormat="1" ht="6.95" customHeight="1">
      <c r="B27" s="19"/>
      <c r="D27" s="38"/>
      <c r="E27" s="38"/>
      <c r="F27" s="38"/>
      <c r="G27" s="38"/>
      <c r="H27" s="38"/>
      <c r="I27" s="38"/>
      <c r="J27" s="38"/>
      <c r="K27" s="38"/>
      <c r="L27" s="19"/>
    </row>
    <row r="28" spans="2:12" s="1" customFormat="1" ht="25.35" customHeight="1">
      <c r="B28" s="19"/>
      <c r="D28" s="74" t="s">
        <v>28</v>
      </c>
      <c r="J28" s="70"/>
      <c r="L28" s="19"/>
    </row>
    <row r="29" spans="2:12" s="1" customFormat="1" ht="6.95" customHeight="1">
      <c r="B29" s="19"/>
      <c r="D29" s="38"/>
      <c r="E29" s="38"/>
      <c r="F29" s="38"/>
      <c r="G29" s="38"/>
      <c r="H29" s="38"/>
      <c r="I29" s="38"/>
      <c r="J29" s="38"/>
      <c r="K29" s="38"/>
      <c r="L29" s="19"/>
    </row>
    <row r="30" spans="2:12" s="1" customFormat="1" ht="14.45" customHeight="1">
      <c r="B30" s="19"/>
      <c r="F30" s="67" t="s">
        <v>30</v>
      </c>
      <c r="I30" s="67" t="s">
        <v>29</v>
      </c>
      <c r="J30" s="67" t="s">
        <v>31</v>
      </c>
      <c r="L30" s="19"/>
    </row>
    <row r="31" spans="2:12" s="1" customFormat="1" ht="14.45" customHeight="1">
      <c r="B31" s="19"/>
      <c r="D31" s="69" t="s">
        <v>32</v>
      </c>
      <c r="E31" s="17" t="s">
        <v>33</v>
      </c>
      <c r="F31" s="75"/>
      <c r="I31" s="76">
        <v>0.21</v>
      </c>
      <c r="J31" s="75"/>
      <c r="L31" s="19"/>
    </row>
    <row r="32" spans="2:12" s="1" customFormat="1" ht="14.45" customHeight="1">
      <c r="B32" s="19"/>
      <c r="E32" s="17" t="s">
        <v>34</v>
      </c>
      <c r="F32" s="75"/>
      <c r="I32" s="76">
        <v>0.12</v>
      </c>
      <c r="J32" s="75"/>
      <c r="L32" s="19"/>
    </row>
    <row r="33" spans="2:12" s="1" customFormat="1" ht="14.45" hidden="1" customHeight="1">
      <c r="B33" s="19"/>
      <c r="E33" s="17" t="s">
        <v>35</v>
      </c>
      <c r="F33" s="75">
        <f>ROUND((SUM(BG144:BG638)),  2)</f>
        <v>0</v>
      </c>
      <c r="I33" s="76">
        <v>0.21</v>
      </c>
      <c r="J33" s="75"/>
      <c r="L33" s="19"/>
    </row>
    <row r="34" spans="2:12" s="1" customFormat="1" ht="14.45" hidden="1" customHeight="1">
      <c r="B34" s="19"/>
      <c r="E34" s="17" t="s">
        <v>36</v>
      </c>
      <c r="F34" s="75">
        <f>ROUND((SUM(BH144:BH638)),  2)</f>
        <v>0</v>
      </c>
      <c r="I34" s="76">
        <v>0.12</v>
      </c>
      <c r="J34" s="75"/>
      <c r="L34" s="19"/>
    </row>
    <row r="35" spans="2:12" s="1" customFormat="1" ht="14.45" hidden="1" customHeight="1">
      <c r="B35" s="19"/>
      <c r="E35" s="17" t="s">
        <v>37</v>
      </c>
      <c r="F35" s="75">
        <f>ROUND((SUM(BI144:BI638)),  2)</f>
        <v>0</v>
      </c>
      <c r="I35" s="76">
        <v>0</v>
      </c>
      <c r="J35" s="75"/>
      <c r="L35" s="19"/>
    </row>
    <row r="36" spans="2:12" s="1" customFormat="1" ht="6.95" customHeight="1">
      <c r="B36" s="19"/>
      <c r="L36" s="19"/>
    </row>
    <row r="37" spans="2:12" s="1" customFormat="1" ht="25.35" customHeight="1">
      <c r="B37" s="19"/>
      <c r="C37" s="77"/>
      <c r="D37" s="78" t="s">
        <v>38</v>
      </c>
      <c r="E37" s="41"/>
      <c r="F37" s="41"/>
      <c r="G37" s="79" t="s">
        <v>39</v>
      </c>
      <c r="H37" s="80" t="s">
        <v>40</v>
      </c>
      <c r="I37" s="41"/>
      <c r="J37" s="81"/>
      <c r="K37" s="82"/>
      <c r="L37" s="19"/>
    </row>
    <row r="38" spans="2:12" s="1" customFormat="1" ht="14.45" customHeight="1">
      <c r="B38" s="19"/>
      <c r="L38" s="19"/>
    </row>
    <row r="39" spans="2:12" ht="14.45" customHeight="1">
      <c r="B39" s="11"/>
      <c r="L39" s="11"/>
    </row>
    <row r="40" spans="2:12" ht="14.45" customHeight="1">
      <c r="B40" s="11"/>
      <c r="L40" s="11"/>
    </row>
    <row r="41" spans="2:12" ht="14.45" customHeight="1">
      <c r="B41" s="11"/>
      <c r="L41" s="11"/>
    </row>
    <row r="42" spans="2:12" ht="14.45" customHeight="1">
      <c r="B42" s="11"/>
      <c r="L42" s="11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19"/>
      <c r="D50" s="27" t="s">
        <v>41</v>
      </c>
      <c r="E50" s="28"/>
      <c r="F50" s="28"/>
      <c r="G50" s="27" t="s">
        <v>42</v>
      </c>
      <c r="H50" s="28"/>
      <c r="I50" s="28"/>
      <c r="J50" s="28"/>
      <c r="K50" s="28"/>
      <c r="L50" s="19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19"/>
      <c r="D61" s="29" t="s">
        <v>43</v>
      </c>
      <c r="E61" s="21"/>
      <c r="F61" s="83" t="s">
        <v>44</v>
      </c>
      <c r="G61" s="29" t="s">
        <v>43</v>
      </c>
      <c r="H61" s="21"/>
      <c r="I61" s="21"/>
      <c r="J61" s="84" t="s">
        <v>44</v>
      </c>
      <c r="K61" s="21"/>
      <c r="L61" s="19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19"/>
      <c r="D65" s="27" t="s">
        <v>45</v>
      </c>
      <c r="E65" s="28"/>
      <c r="F65" s="28"/>
      <c r="G65" s="27" t="s">
        <v>46</v>
      </c>
      <c r="H65" s="28"/>
      <c r="I65" s="28"/>
      <c r="J65" s="28"/>
      <c r="K65" s="28"/>
      <c r="L65" s="19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19"/>
      <c r="D76" s="29" t="s">
        <v>43</v>
      </c>
      <c r="E76" s="21"/>
      <c r="F76" s="83" t="s">
        <v>44</v>
      </c>
      <c r="G76" s="29" t="s">
        <v>43</v>
      </c>
      <c r="H76" s="21"/>
      <c r="I76" s="21"/>
      <c r="J76" s="84" t="s">
        <v>44</v>
      </c>
      <c r="K76" s="21"/>
      <c r="L76" s="19"/>
    </row>
    <row r="77" spans="2:12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19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9"/>
    </row>
    <row r="82" spans="2:47" s="1" customFormat="1" ht="24.95" customHeight="1">
      <c r="B82" s="19"/>
      <c r="C82" s="12" t="s">
        <v>75</v>
      </c>
      <c r="L82" s="19"/>
    </row>
    <row r="83" spans="2:47" s="1" customFormat="1" ht="6.95" customHeight="1">
      <c r="B83" s="19"/>
      <c r="L83" s="19"/>
    </row>
    <row r="84" spans="2:47" s="1" customFormat="1" ht="12" customHeight="1">
      <c r="B84" s="19"/>
      <c r="C84" s="17" t="s">
        <v>13</v>
      </c>
      <c r="L84" s="19"/>
    </row>
    <row r="85" spans="2:47" s="1" customFormat="1" ht="45" customHeight="1">
      <c r="B85" s="19"/>
      <c r="E85" s="172" t="str">
        <f>E7</f>
        <v>Údržba, opravy a odstraňování závad na bytovém fondu u SPS v obvodu OŘ HKR  2026 - 2027 - oblast Liberec</v>
      </c>
      <c r="F85" s="185"/>
      <c r="G85" s="185"/>
      <c r="H85" s="185"/>
      <c r="L85" s="19"/>
    </row>
    <row r="86" spans="2:47" s="1" customFormat="1" ht="6.95" customHeight="1">
      <c r="B86" s="19"/>
      <c r="L86" s="19"/>
    </row>
    <row r="87" spans="2:47" s="1" customFormat="1" ht="12" customHeight="1">
      <c r="B87" s="19"/>
      <c r="C87" s="17" t="s">
        <v>16</v>
      </c>
      <c r="F87" s="15" t="str">
        <f>F10</f>
        <v>Obvod OŘ Hradec Králové - LBC</v>
      </c>
      <c r="I87" s="17" t="s">
        <v>17</v>
      </c>
      <c r="J87" s="68" t="str">
        <f>IF(J10="","",J10)</f>
        <v>22. 5. 2025</v>
      </c>
      <c r="L87" s="19"/>
    </row>
    <row r="88" spans="2:47" s="1" customFormat="1" ht="6.95" customHeight="1">
      <c r="B88" s="19"/>
      <c r="L88" s="19"/>
    </row>
    <row r="89" spans="2:47" s="1" customFormat="1" ht="15.2" customHeight="1">
      <c r="B89" s="19"/>
      <c r="C89" s="17" t="s">
        <v>19</v>
      </c>
      <c r="F89" s="15" t="str">
        <f>E13</f>
        <v xml:space="preserve"> </v>
      </c>
      <c r="I89" s="17" t="s">
        <v>24</v>
      </c>
      <c r="J89" s="66" t="str">
        <f>E19</f>
        <v xml:space="preserve"> </v>
      </c>
      <c r="L89" s="19"/>
    </row>
    <row r="90" spans="2:47" s="1" customFormat="1" ht="15.2" customHeight="1">
      <c r="B90" s="19"/>
      <c r="C90" s="17" t="s">
        <v>23</v>
      </c>
      <c r="F90" s="15" t="str">
        <f>IF(E16="","",E16)</f>
        <v xml:space="preserve"> </v>
      </c>
      <c r="I90" s="17" t="s">
        <v>26</v>
      </c>
      <c r="J90" s="66" t="str">
        <f>E22</f>
        <v xml:space="preserve"> </v>
      </c>
      <c r="L90" s="19"/>
    </row>
    <row r="91" spans="2:47" s="1" customFormat="1" ht="10.35" customHeight="1">
      <c r="B91" s="19"/>
      <c r="L91" s="19"/>
    </row>
    <row r="92" spans="2:47" s="1" customFormat="1" ht="29.25" customHeight="1">
      <c r="B92" s="19"/>
      <c r="C92" s="85" t="s">
        <v>76</v>
      </c>
      <c r="D92" s="77"/>
      <c r="E92" s="77"/>
      <c r="F92" s="77"/>
      <c r="G92" s="77"/>
      <c r="H92" s="77"/>
      <c r="I92" s="77"/>
      <c r="J92" s="86"/>
      <c r="K92" s="77"/>
      <c r="L92" s="19"/>
    </row>
    <row r="93" spans="2:47" s="1" customFormat="1" ht="10.35" customHeight="1">
      <c r="B93" s="19"/>
      <c r="L93" s="19"/>
    </row>
    <row r="94" spans="2:47" s="1" customFormat="1" ht="22.9" customHeight="1">
      <c r="B94" s="19"/>
      <c r="C94" s="87" t="s">
        <v>77</v>
      </c>
      <c r="J94" s="70"/>
      <c r="L94" s="19"/>
      <c r="AU94" s="8" t="s">
        <v>78</v>
      </c>
    </row>
    <row r="95" spans="2:47" s="89" customFormat="1" ht="24.95" customHeight="1">
      <c r="B95" s="88"/>
      <c r="D95" s="90" t="s">
        <v>79</v>
      </c>
      <c r="E95" s="91"/>
      <c r="F95" s="91"/>
      <c r="G95" s="91"/>
      <c r="H95" s="91"/>
      <c r="I95" s="91"/>
      <c r="J95" s="92"/>
      <c r="L95" s="88"/>
    </row>
    <row r="96" spans="2:47" s="94" customFormat="1" ht="19.899999999999999" customHeight="1">
      <c r="B96" s="93"/>
      <c r="D96" s="95" t="s">
        <v>80</v>
      </c>
      <c r="E96" s="96"/>
      <c r="F96" s="96"/>
      <c r="G96" s="96"/>
      <c r="H96" s="96"/>
      <c r="I96" s="96"/>
      <c r="J96" s="97"/>
      <c r="L96" s="93"/>
    </row>
    <row r="97" spans="2:12" s="94" customFormat="1" ht="19.899999999999999" customHeight="1">
      <c r="B97" s="93"/>
      <c r="D97" s="95" t="s">
        <v>81</v>
      </c>
      <c r="E97" s="96"/>
      <c r="F97" s="96"/>
      <c r="G97" s="96"/>
      <c r="H97" s="96"/>
      <c r="I97" s="96"/>
      <c r="J97" s="97"/>
      <c r="L97" s="93"/>
    </row>
    <row r="98" spans="2:12" s="94" customFormat="1" ht="19.899999999999999" customHeight="1">
      <c r="B98" s="93"/>
      <c r="D98" s="95" t="s">
        <v>82</v>
      </c>
      <c r="E98" s="96"/>
      <c r="F98" s="96"/>
      <c r="G98" s="96"/>
      <c r="H98" s="96"/>
      <c r="I98" s="96"/>
      <c r="J98" s="97"/>
      <c r="L98" s="93"/>
    </row>
    <row r="99" spans="2:12" s="94" customFormat="1" ht="19.899999999999999" customHeight="1">
      <c r="B99" s="93"/>
      <c r="D99" s="95" t="s">
        <v>83</v>
      </c>
      <c r="E99" s="96"/>
      <c r="F99" s="96"/>
      <c r="G99" s="96"/>
      <c r="H99" s="96"/>
      <c r="I99" s="96"/>
      <c r="J99" s="97"/>
      <c r="L99" s="93"/>
    </row>
    <row r="100" spans="2:12" s="89" customFormat="1" ht="24.95" customHeight="1">
      <c r="B100" s="88"/>
      <c r="D100" s="90" t="s">
        <v>84</v>
      </c>
      <c r="E100" s="91"/>
      <c r="F100" s="91"/>
      <c r="G100" s="91"/>
      <c r="H100" s="91"/>
      <c r="I100" s="91"/>
      <c r="J100" s="92"/>
      <c r="L100" s="88"/>
    </row>
    <row r="101" spans="2:12" s="94" customFormat="1" ht="19.899999999999999" customHeight="1">
      <c r="B101" s="93"/>
      <c r="D101" s="95" t="s">
        <v>85</v>
      </c>
      <c r="E101" s="96"/>
      <c r="F101" s="96"/>
      <c r="G101" s="96"/>
      <c r="H101" s="96"/>
      <c r="I101" s="96"/>
      <c r="J101" s="97"/>
      <c r="L101" s="93"/>
    </row>
    <row r="102" spans="2:12" s="94" customFormat="1" ht="19.899999999999999" customHeight="1">
      <c r="B102" s="93"/>
      <c r="D102" s="95" t="s">
        <v>86</v>
      </c>
      <c r="E102" s="96"/>
      <c r="F102" s="96"/>
      <c r="G102" s="96"/>
      <c r="H102" s="96"/>
      <c r="I102" s="96"/>
      <c r="J102" s="97"/>
      <c r="L102" s="93"/>
    </row>
    <row r="103" spans="2:12" s="94" customFormat="1" ht="19.899999999999999" customHeight="1">
      <c r="B103" s="93"/>
      <c r="D103" s="95" t="s">
        <v>87</v>
      </c>
      <c r="E103" s="96"/>
      <c r="F103" s="96"/>
      <c r="G103" s="96"/>
      <c r="H103" s="96"/>
      <c r="I103" s="96"/>
      <c r="J103" s="97"/>
      <c r="L103" s="93"/>
    </row>
    <row r="104" spans="2:12" s="94" customFormat="1" ht="19.899999999999999" customHeight="1">
      <c r="B104" s="93"/>
      <c r="D104" s="95" t="s">
        <v>88</v>
      </c>
      <c r="E104" s="96"/>
      <c r="F104" s="96"/>
      <c r="G104" s="96"/>
      <c r="H104" s="96"/>
      <c r="I104" s="96"/>
      <c r="J104" s="97"/>
      <c r="L104" s="93"/>
    </row>
    <row r="105" spans="2:12" s="89" customFormat="1" ht="24.95" customHeight="1">
      <c r="B105" s="88"/>
      <c r="D105" s="90" t="s">
        <v>89</v>
      </c>
      <c r="E105" s="91"/>
      <c r="F105" s="91"/>
      <c r="G105" s="91"/>
      <c r="H105" s="91"/>
      <c r="I105" s="91"/>
      <c r="J105" s="92"/>
      <c r="L105" s="88"/>
    </row>
    <row r="106" spans="2:12" s="94" customFormat="1" ht="19.899999999999999" customHeight="1">
      <c r="B106" s="93"/>
      <c r="D106" s="95" t="s">
        <v>90</v>
      </c>
      <c r="E106" s="96"/>
      <c r="F106" s="96"/>
      <c r="G106" s="96"/>
      <c r="H106" s="96"/>
      <c r="I106" s="96"/>
      <c r="J106" s="97"/>
      <c r="L106" s="93"/>
    </row>
    <row r="107" spans="2:12" s="94" customFormat="1" ht="19.899999999999999" customHeight="1">
      <c r="B107" s="93"/>
      <c r="D107" s="95" t="s">
        <v>91</v>
      </c>
      <c r="E107" s="96"/>
      <c r="F107" s="96"/>
      <c r="G107" s="96"/>
      <c r="H107" s="96"/>
      <c r="I107" s="96"/>
      <c r="J107" s="97"/>
      <c r="L107" s="93"/>
    </row>
    <row r="108" spans="2:12" s="94" customFormat="1" ht="19.899999999999999" customHeight="1">
      <c r="B108" s="93"/>
      <c r="D108" s="95" t="s">
        <v>92</v>
      </c>
      <c r="E108" s="96"/>
      <c r="F108" s="96"/>
      <c r="G108" s="96"/>
      <c r="H108" s="96"/>
      <c r="I108" s="96"/>
      <c r="J108" s="97"/>
      <c r="L108" s="93"/>
    </row>
    <row r="109" spans="2:12" s="94" customFormat="1" ht="19.899999999999999" customHeight="1">
      <c r="B109" s="93"/>
      <c r="D109" s="95" t="s">
        <v>93</v>
      </c>
      <c r="E109" s="96"/>
      <c r="F109" s="96"/>
      <c r="G109" s="96"/>
      <c r="H109" s="96"/>
      <c r="I109" s="96"/>
      <c r="J109" s="97"/>
      <c r="L109" s="93"/>
    </row>
    <row r="110" spans="2:12" s="94" customFormat="1" ht="19.899999999999999" customHeight="1">
      <c r="B110" s="93"/>
      <c r="D110" s="95" t="s">
        <v>94</v>
      </c>
      <c r="E110" s="96"/>
      <c r="F110" s="96"/>
      <c r="G110" s="96"/>
      <c r="H110" s="96"/>
      <c r="I110" s="96"/>
      <c r="J110" s="97"/>
      <c r="L110" s="93"/>
    </row>
    <row r="111" spans="2:12" s="94" customFormat="1" ht="19.899999999999999" customHeight="1">
      <c r="B111" s="93"/>
      <c r="D111" s="95" t="s">
        <v>95</v>
      </c>
      <c r="E111" s="96"/>
      <c r="F111" s="96"/>
      <c r="G111" s="96"/>
      <c r="H111" s="96"/>
      <c r="I111" s="96"/>
      <c r="J111" s="97"/>
      <c r="L111" s="93"/>
    </row>
    <row r="112" spans="2:12" s="94" customFormat="1" ht="19.899999999999999" customHeight="1">
      <c r="B112" s="93"/>
      <c r="D112" s="95" t="s">
        <v>96</v>
      </c>
      <c r="E112" s="96"/>
      <c r="F112" s="96"/>
      <c r="G112" s="96"/>
      <c r="H112" s="96"/>
      <c r="I112" s="96"/>
      <c r="J112" s="97"/>
      <c r="L112" s="93"/>
    </row>
    <row r="113" spans="2:12" s="94" customFormat="1" ht="19.899999999999999" customHeight="1">
      <c r="B113" s="93"/>
      <c r="D113" s="95" t="s">
        <v>97</v>
      </c>
      <c r="E113" s="96"/>
      <c r="F113" s="96"/>
      <c r="G113" s="96"/>
      <c r="H113" s="96"/>
      <c r="I113" s="96"/>
      <c r="J113" s="97"/>
      <c r="L113" s="93"/>
    </row>
    <row r="114" spans="2:12" s="94" customFormat="1" ht="19.899999999999999" customHeight="1">
      <c r="B114" s="93"/>
      <c r="D114" s="95" t="s">
        <v>98</v>
      </c>
      <c r="E114" s="96"/>
      <c r="F114" s="96"/>
      <c r="G114" s="96"/>
      <c r="H114" s="96"/>
      <c r="I114" s="96"/>
      <c r="J114" s="97"/>
      <c r="L114" s="93"/>
    </row>
    <row r="115" spans="2:12" s="94" customFormat="1" ht="19.899999999999999" customHeight="1">
      <c r="B115" s="93"/>
      <c r="D115" s="95" t="s">
        <v>99</v>
      </c>
      <c r="E115" s="96"/>
      <c r="F115" s="96"/>
      <c r="G115" s="96"/>
      <c r="H115" s="96"/>
      <c r="I115" s="96"/>
      <c r="J115" s="97"/>
      <c r="L115" s="93"/>
    </row>
    <row r="116" spans="2:12" s="94" customFormat="1" ht="19.899999999999999" customHeight="1">
      <c r="B116" s="93"/>
      <c r="D116" s="95" t="s">
        <v>100</v>
      </c>
      <c r="E116" s="96"/>
      <c r="F116" s="96"/>
      <c r="G116" s="96"/>
      <c r="H116" s="96"/>
      <c r="I116" s="96"/>
      <c r="J116" s="97"/>
      <c r="L116" s="93"/>
    </row>
    <row r="117" spans="2:12" s="94" customFormat="1" ht="19.899999999999999" customHeight="1">
      <c r="B117" s="93"/>
      <c r="D117" s="95" t="s">
        <v>101</v>
      </c>
      <c r="E117" s="96"/>
      <c r="F117" s="96"/>
      <c r="G117" s="96"/>
      <c r="H117" s="96"/>
      <c r="I117" s="96"/>
      <c r="J117" s="97"/>
      <c r="L117" s="93"/>
    </row>
    <row r="118" spans="2:12" s="94" customFormat="1" ht="19.899999999999999" customHeight="1">
      <c r="B118" s="93"/>
      <c r="D118" s="95" t="s">
        <v>102</v>
      </c>
      <c r="E118" s="96"/>
      <c r="F118" s="96"/>
      <c r="G118" s="96"/>
      <c r="H118" s="96"/>
      <c r="I118" s="96"/>
      <c r="J118" s="97"/>
      <c r="L118" s="93"/>
    </row>
    <row r="119" spans="2:12" s="94" customFormat="1" ht="19.899999999999999" customHeight="1">
      <c r="B119" s="93"/>
      <c r="D119" s="95" t="s">
        <v>103</v>
      </c>
      <c r="E119" s="96"/>
      <c r="F119" s="96"/>
      <c r="G119" s="96"/>
      <c r="H119" s="96"/>
      <c r="I119" s="96"/>
      <c r="J119" s="97"/>
      <c r="L119" s="93"/>
    </row>
    <row r="120" spans="2:12" s="94" customFormat="1" ht="19.899999999999999" customHeight="1">
      <c r="B120" s="93"/>
      <c r="D120" s="95" t="s">
        <v>104</v>
      </c>
      <c r="E120" s="96"/>
      <c r="F120" s="96"/>
      <c r="G120" s="96"/>
      <c r="H120" s="96"/>
      <c r="I120" s="96"/>
      <c r="J120" s="97"/>
      <c r="L120" s="93"/>
    </row>
    <row r="121" spans="2:12" s="94" customFormat="1" ht="19.899999999999999" customHeight="1">
      <c r="B121" s="93"/>
      <c r="D121" s="95" t="s">
        <v>105</v>
      </c>
      <c r="E121" s="96"/>
      <c r="F121" s="96"/>
      <c r="G121" s="96"/>
      <c r="H121" s="96"/>
      <c r="I121" s="96"/>
      <c r="J121" s="97"/>
      <c r="L121" s="93"/>
    </row>
    <row r="122" spans="2:12" s="89" customFormat="1" ht="24.95" customHeight="1">
      <c r="B122" s="88"/>
      <c r="D122" s="90" t="s">
        <v>106</v>
      </c>
      <c r="E122" s="91"/>
      <c r="F122" s="91"/>
      <c r="G122" s="91"/>
      <c r="H122" s="91"/>
      <c r="I122" s="91"/>
      <c r="J122" s="92"/>
      <c r="L122" s="88"/>
    </row>
    <row r="123" spans="2:12" s="94" customFormat="1" ht="19.899999999999999" customHeight="1">
      <c r="B123" s="93"/>
      <c r="D123" s="95" t="s">
        <v>107</v>
      </c>
      <c r="E123" s="96"/>
      <c r="F123" s="96"/>
      <c r="G123" s="96"/>
      <c r="H123" s="96"/>
      <c r="I123" s="96"/>
      <c r="J123" s="97"/>
      <c r="L123" s="93"/>
    </row>
    <row r="124" spans="2:12" s="94" customFormat="1" ht="19.899999999999999" customHeight="1">
      <c r="B124" s="93"/>
      <c r="D124" s="95" t="s">
        <v>108</v>
      </c>
      <c r="E124" s="96"/>
      <c r="F124" s="96"/>
      <c r="G124" s="96"/>
      <c r="H124" s="96"/>
      <c r="I124" s="96"/>
      <c r="J124" s="97"/>
      <c r="L124" s="93"/>
    </row>
    <row r="125" spans="2:12" s="94" customFormat="1" ht="19.899999999999999" customHeight="1">
      <c r="B125" s="93"/>
      <c r="D125" s="95" t="s">
        <v>109</v>
      </c>
      <c r="E125" s="96"/>
      <c r="F125" s="96"/>
      <c r="G125" s="96"/>
      <c r="H125" s="96"/>
      <c r="I125" s="96"/>
      <c r="J125" s="97"/>
      <c r="L125" s="93"/>
    </row>
    <row r="126" spans="2:12" s="94" customFormat="1" ht="19.899999999999999" customHeight="1">
      <c r="B126" s="93"/>
      <c r="D126" s="95" t="s">
        <v>110</v>
      </c>
      <c r="E126" s="96"/>
      <c r="F126" s="96"/>
      <c r="G126" s="96"/>
      <c r="H126" s="96"/>
      <c r="I126" s="96"/>
      <c r="J126" s="97"/>
      <c r="L126" s="93"/>
    </row>
    <row r="127" spans="2:12" s="1" customFormat="1" ht="21.75" customHeight="1">
      <c r="B127" s="19"/>
      <c r="L127" s="19"/>
    </row>
    <row r="128" spans="2:12" s="1" customFormat="1" ht="6.95" customHeight="1"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19"/>
    </row>
    <row r="132" spans="2:63" s="1" customFormat="1" ht="6.95" customHeight="1">
      <c r="B132" s="32"/>
      <c r="C132" s="33"/>
      <c r="D132" s="33"/>
      <c r="E132" s="33"/>
      <c r="F132" s="33"/>
      <c r="G132" s="33"/>
      <c r="H132" s="33"/>
      <c r="I132" s="33"/>
      <c r="J132" s="33"/>
      <c r="K132" s="33"/>
      <c r="L132" s="19"/>
    </row>
    <row r="133" spans="2:63" s="1" customFormat="1" ht="24.95" customHeight="1">
      <c r="B133" s="19"/>
      <c r="C133" s="12" t="s">
        <v>111</v>
      </c>
      <c r="L133" s="19"/>
    </row>
    <row r="134" spans="2:63" s="1" customFormat="1" ht="6.95" customHeight="1">
      <c r="B134" s="19"/>
      <c r="L134" s="19"/>
    </row>
    <row r="135" spans="2:63" s="1" customFormat="1" ht="12" customHeight="1">
      <c r="B135" s="19"/>
      <c r="C135" s="17" t="s">
        <v>13</v>
      </c>
      <c r="L135" s="19"/>
    </row>
    <row r="136" spans="2:63" s="1" customFormat="1" ht="45" customHeight="1">
      <c r="B136" s="19"/>
      <c r="E136" s="172" t="str">
        <f>E7</f>
        <v>Údržba, opravy a odstraňování závad na bytovém fondu u SPS v obvodu OŘ HKR  2026 - 2027 - oblast Liberec</v>
      </c>
      <c r="F136" s="185"/>
      <c r="G136" s="185"/>
      <c r="H136" s="185"/>
      <c r="L136" s="19"/>
    </row>
    <row r="137" spans="2:63" s="1" customFormat="1" ht="6.95" customHeight="1">
      <c r="B137" s="19"/>
      <c r="L137" s="19"/>
    </row>
    <row r="138" spans="2:63" s="1" customFormat="1" ht="12" customHeight="1">
      <c r="B138" s="19"/>
      <c r="C138" s="17" t="s">
        <v>16</v>
      </c>
      <c r="F138" s="15" t="str">
        <f>F10</f>
        <v>Obvod OŘ Hradec Králové - LBC</v>
      </c>
      <c r="I138" s="17" t="s">
        <v>17</v>
      </c>
      <c r="J138" s="68" t="str">
        <f>IF(J10="","",J10)</f>
        <v>22. 5. 2025</v>
      </c>
      <c r="L138" s="19"/>
    </row>
    <row r="139" spans="2:63" s="1" customFormat="1" ht="6.95" customHeight="1">
      <c r="B139" s="19"/>
      <c r="L139" s="19"/>
    </row>
    <row r="140" spans="2:63" s="1" customFormat="1" ht="15.2" customHeight="1">
      <c r="B140" s="19"/>
      <c r="C140" s="17" t="s">
        <v>19</v>
      </c>
      <c r="F140" s="15" t="str">
        <f>E13</f>
        <v xml:space="preserve"> </v>
      </c>
      <c r="I140" s="17" t="s">
        <v>24</v>
      </c>
      <c r="J140" s="66" t="str">
        <f>E19</f>
        <v xml:space="preserve"> </v>
      </c>
      <c r="L140" s="19"/>
    </row>
    <row r="141" spans="2:63" s="1" customFormat="1" ht="15.2" customHeight="1">
      <c r="B141" s="19"/>
      <c r="C141" s="17" t="s">
        <v>23</v>
      </c>
      <c r="F141" s="15" t="str">
        <f>IF(E16="","",E16)</f>
        <v xml:space="preserve"> </v>
      </c>
      <c r="I141" s="17" t="s">
        <v>26</v>
      </c>
      <c r="J141" s="66" t="str">
        <f>E22</f>
        <v xml:space="preserve"> </v>
      </c>
      <c r="L141" s="19"/>
    </row>
    <row r="142" spans="2:63" s="1" customFormat="1" ht="10.35" customHeight="1">
      <c r="B142" s="19"/>
      <c r="L142" s="19"/>
    </row>
    <row r="143" spans="2:63" s="102" customFormat="1" ht="29.25" customHeight="1">
      <c r="B143" s="98"/>
      <c r="C143" s="99" t="s">
        <v>112</v>
      </c>
      <c r="D143" s="100" t="s">
        <v>51</v>
      </c>
      <c r="E143" s="100" t="s">
        <v>49</v>
      </c>
      <c r="F143" s="100" t="s">
        <v>50</v>
      </c>
      <c r="G143" s="100" t="s">
        <v>113</v>
      </c>
      <c r="H143" s="100" t="s">
        <v>114</v>
      </c>
      <c r="I143" s="100"/>
      <c r="J143" s="100"/>
      <c r="K143" s="101" t="s">
        <v>115</v>
      </c>
      <c r="L143" s="98"/>
      <c r="M143" s="43" t="s">
        <v>1</v>
      </c>
      <c r="N143" s="44" t="s">
        <v>32</v>
      </c>
      <c r="O143" s="44" t="s">
        <v>116</v>
      </c>
      <c r="P143" s="44" t="s">
        <v>117</v>
      </c>
      <c r="Q143" s="44" t="s">
        <v>118</v>
      </c>
      <c r="R143" s="44" t="s">
        <v>119</v>
      </c>
      <c r="S143" s="44" t="s">
        <v>120</v>
      </c>
      <c r="T143" s="45" t="s">
        <v>121</v>
      </c>
    </row>
    <row r="144" spans="2:63" s="1" customFormat="1" ht="22.9" customHeight="1">
      <c r="B144" s="19"/>
      <c r="C144" s="48" t="s">
        <v>122</v>
      </c>
      <c r="J144" s="103"/>
      <c r="L144" s="19"/>
      <c r="M144" s="46"/>
      <c r="N144" s="38"/>
      <c r="O144" s="38"/>
      <c r="P144" s="104">
        <f>P145+P234+P298+P616</f>
        <v>12828.615504999998</v>
      </c>
      <c r="Q144" s="38"/>
      <c r="R144" s="104">
        <f>R145+R234+R298+R616</f>
        <v>257.74069661861643</v>
      </c>
      <c r="S144" s="38"/>
      <c r="T144" s="105">
        <f>T145+T234+T298+T616</f>
        <v>727.1805961</v>
      </c>
      <c r="AT144" s="8" t="s">
        <v>65</v>
      </c>
      <c r="AU144" s="8" t="s">
        <v>78</v>
      </c>
      <c r="BK144" s="106" t="e">
        <f>BK145+BK234+BK298+BK616</f>
        <v>#REF!</v>
      </c>
    </row>
    <row r="145" spans="2:65" s="108" customFormat="1" ht="25.9" customHeight="1">
      <c r="B145" s="107"/>
      <c r="D145" s="109" t="s">
        <v>65</v>
      </c>
      <c r="E145" s="110" t="s">
        <v>123</v>
      </c>
      <c r="F145" s="110" t="s">
        <v>124</v>
      </c>
      <c r="J145" s="111"/>
      <c r="L145" s="107"/>
      <c r="M145" s="112"/>
      <c r="P145" s="113">
        <f>P146+P186+P214+P230</f>
        <v>3853.494565</v>
      </c>
      <c r="R145" s="113">
        <f>R146+R186+R214+R230</f>
        <v>150.19196775181643</v>
      </c>
      <c r="T145" s="114">
        <f>T146+T186+T214+T230</f>
        <v>620.76578674999996</v>
      </c>
      <c r="AR145" s="109" t="s">
        <v>71</v>
      </c>
      <c r="AT145" s="115" t="s">
        <v>65</v>
      </c>
      <c r="AU145" s="115" t="s">
        <v>66</v>
      </c>
      <c r="AY145" s="109" t="s">
        <v>125</v>
      </c>
      <c r="BK145" s="116" t="e">
        <f>BK146+BK186+BK214+BK230</f>
        <v>#REF!</v>
      </c>
    </row>
    <row r="146" spans="2:65" s="108" customFormat="1" ht="22.9" customHeight="1">
      <c r="B146" s="107"/>
      <c r="D146" s="109" t="s">
        <v>65</v>
      </c>
      <c r="E146" s="117" t="s">
        <v>126</v>
      </c>
      <c r="F146" s="117" t="s">
        <v>127</v>
      </c>
      <c r="J146" s="118"/>
      <c r="L146" s="107"/>
      <c r="M146" s="112"/>
      <c r="P146" s="113">
        <f>SUM(P147:P185)</f>
        <v>1334.29583</v>
      </c>
      <c r="R146" s="113">
        <f>SUM(R147:R185)</f>
        <v>150.12154337681645</v>
      </c>
      <c r="T146" s="114">
        <f>SUM(T147:T185)</f>
        <v>1.6267500000000002E-3</v>
      </c>
      <c r="AR146" s="109" t="s">
        <v>71</v>
      </c>
      <c r="AT146" s="115" t="s">
        <v>65</v>
      </c>
      <c r="AU146" s="115" t="s">
        <v>71</v>
      </c>
      <c r="AY146" s="109" t="s">
        <v>125</v>
      </c>
      <c r="BK146" s="116" t="e">
        <f>SUM(BK147:BK185)</f>
        <v>#REF!</v>
      </c>
    </row>
    <row r="147" spans="2:65" s="1" customFormat="1" ht="24.2" customHeight="1">
      <c r="B147" s="19"/>
      <c r="C147" s="119" t="s">
        <v>71</v>
      </c>
      <c r="D147" s="119" t="s">
        <v>128</v>
      </c>
      <c r="E147" s="120" t="s">
        <v>129</v>
      </c>
      <c r="F147" s="121" t="s">
        <v>130</v>
      </c>
      <c r="G147" s="122" t="s">
        <v>131</v>
      </c>
      <c r="H147" s="123">
        <v>2500</v>
      </c>
      <c r="I147" s="186" t="s">
        <v>132</v>
      </c>
      <c r="J147" s="187"/>
      <c r="K147" s="188"/>
      <c r="L147" s="19"/>
      <c r="M147" s="124" t="s">
        <v>1</v>
      </c>
      <c r="N147" s="125" t="s">
        <v>33</v>
      </c>
      <c r="O147" s="126">
        <v>0.11700000000000001</v>
      </c>
      <c r="P147" s="126">
        <f>O147*H147</f>
        <v>292.5</v>
      </c>
      <c r="Q147" s="126">
        <v>7.3499999999999998E-3</v>
      </c>
      <c r="R147" s="126">
        <f>Q147*H147</f>
        <v>18.375</v>
      </c>
      <c r="S147" s="126">
        <v>0</v>
      </c>
      <c r="T147" s="127">
        <f>S147*H147</f>
        <v>0</v>
      </c>
      <c r="AR147" s="128" t="s">
        <v>133</v>
      </c>
      <c r="AT147" s="128" t="s">
        <v>128</v>
      </c>
      <c r="AU147" s="128" t="s">
        <v>73</v>
      </c>
      <c r="AY147" s="8" t="s">
        <v>125</v>
      </c>
      <c r="BE147" s="129">
        <f>IF(N147="základní",J147,0)</f>
        <v>0</v>
      </c>
      <c r="BF147" s="129">
        <f>IF(N147="snížená",J147,0)</f>
        <v>0</v>
      </c>
      <c r="BG147" s="129">
        <f>IF(N147="zákl. přenesená",J147,0)</f>
        <v>0</v>
      </c>
      <c r="BH147" s="129">
        <f>IF(N147="sníž. přenesená",J147,0)</f>
        <v>0</v>
      </c>
      <c r="BI147" s="129">
        <f>IF(N147="nulová",J147,0)</f>
        <v>0</v>
      </c>
      <c r="BJ147" s="8" t="s">
        <v>71</v>
      </c>
      <c r="BK147" s="129" t="e">
        <f>ROUND(#REF!*H147,2)</f>
        <v>#REF!</v>
      </c>
      <c r="BL147" s="8" t="s">
        <v>133</v>
      </c>
      <c r="BM147" s="128" t="s">
        <v>134</v>
      </c>
    </row>
    <row r="148" spans="2:65" s="1" customFormat="1" ht="19.5">
      <c r="B148" s="19"/>
      <c r="D148" s="130" t="s">
        <v>135</v>
      </c>
      <c r="F148" s="131" t="s">
        <v>136</v>
      </c>
      <c r="I148" s="8"/>
      <c r="J148" s="8"/>
      <c r="K148" s="8"/>
      <c r="L148" s="19"/>
      <c r="M148" s="132"/>
      <c r="T148" s="40"/>
      <c r="AT148" s="8" t="s">
        <v>135</v>
      </c>
      <c r="AU148" s="8" t="s">
        <v>73</v>
      </c>
    </row>
    <row r="149" spans="2:65" s="1" customFormat="1">
      <c r="B149" s="19"/>
      <c r="D149" s="133" t="s">
        <v>137</v>
      </c>
      <c r="F149" s="134" t="s">
        <v>138</v>
      </c>
      <c r="I149" s="8"/>
      <c r="J149" s="8"/>
      <c r="K149" s="8"/>
      <c r="L149" s="19"/>
      <c r="M149" s="132"/>
      <c r="T149" s="40"/>
      <c r="AT149" s="8" t="s">
        <v>137</v>
      </c>
      <c r="AU149" s="8" t="s">
        <v>73</v>
      </c>
    </row>
    <row r="150" spans="2:65" s="1" customFormat="1" ht="24.2" customHeight="1">
      <c r="B150" s="19"/>
      <c r="C150" s="119" t="s">
        <v>73</v>
      </c>
      <c r="D150" s="119" t="s">
        <v>128</v>
      </c>
      <c r="E150" s="120" t="s">
        <v>139</v>
      </c>
      <c r="F150" s="121" t="s">
        <v>140</v>
      </c>
      <c r="G150" s="122" t="s">
        <v>131</v>
      </c>
      <c r="H150" s="123">
        <v>931.68</v>
      </c>
      <c r="I150" s="186" t="s">
        <v>132</v>
      </c>
      <c r="J150" s="187"/>
      <c r="K150" s="188"/>
      <c r="L150" s="19"/>
      <c r="M150" s="124" t="s">
        <v>1</v>
      </c>
      <c r="N150" s="125" t="s">
        <v>33</v>
      </c>
      <c r="O150" s="126">
        <v>0.47</v>
      </c>
      <c r="P150" s="126">
        <f>O150*H150</f>
        <v>437.88959999999997</v>
      </c>
      <c r="Q150" s="126">
        <v>1.8380000000000001E-2</v>
      </c>
      <c r="R150" s="126">
        <f>Q150*H150</f>
        <v>17.124278399999998</v>
      </c>
      <c r="S150" s="126">
        <v>0</v>
      </c>
      <c r="T150" s="127">
        <f>S150*H150</f>
        <v>0</v>
      </c>
      <c r="AR150" s="128" t="s">
        <v>133</v>
      </c>
      <c r="AT150" s="128" t="s">
        <v>128</v>
      </c>
      <c r="AU150" s="128" t="s">
        <v>73</v>
      </c>
      <c r="AY150" s="8" t="s">
        <v>125</v>
      </c>
      <c r="BE150" s="129">
        <f>IF(N150="základní",J150,0)</f>
        <v>0</v>
      </c>
      <c r="BF150" s="129">
        <f>IF(N150="snížená",J150,0)</f>
        <v>0</v>
      </c>
      <c r="BG150" s="129">
        <f>IF(N150="zákl. přenesená",J150,0)</f>
        <v>0</v>
      </c>
      <c r="BH150" s="129">
        <f>IF(N150="sníž. přenesená",J150,0)</f>
        <v>0</v>
      </c>
      <c r="BI150" s="129">
        <f>IF(N150="nulová",J150,0)</f>
        <v>0</v>
      </c>
      <c r="BJ150" s="8" t="s">
        <v>71</v>
      </c>
      <c r="BK150" s="129" t="e">
        <f>ROUND(#REF!*H150,2)</f>
        <v>#REF!</v>
      </c>
      <c r="BL150" s="8" t="s">
        <v>133</v>
      </c>
      <c r="BM150" s="128" t="s">
        <v>141</v>
      </c>
    </row>
    <row r="151" spans="2:65" s="1" customFormat="1" ht="29.25">
      <c r="B151" s="19"/>
      <c r="D151" s="130" t="s">
        <v>135</v>
      </c>
      <c r="F151" s="131" t="s">
        <v>142</v>
      </c>
      <c r="I151" s="8"/>
      <c r="J151" s="8"/>
      <c r="K151" s="8"/>
      <c r="L151" s="19"/>
      <c r="M151" s="132"/>
      <c r="T151" s="40"/>
      <c r="AT151" s="8" t="s">
        <v>135</v>
      </c>
      <c r="AU151" s="8" t="s">
        <v>73</v>
      </c>
    </row>
    <row r="152" spans="2:65" s="1" customFormat="1">
      <c r="B152" s="19"/>
      <c r="D152" s="133" t="s">
        <v>137</v>
      </c>
      <c r="F152" s="134" t="s">
        <v>143</v>
      </c>
      <c r="I152" s="8"/>
      <c r="J152" s="8"/>
      <c r="K152" s="8"/>
      <c r="L152" s="19"/>
      <c r="M152" s="132"/>
      <c r="T152" s="40"/>
      <c r="AT152" s="8" t="s">
        <v>137</v>
      </c>
      <c r="AU152" s="8" t="s">
        <v>73</v>
      </c>
    </row>
    <row r="153" spans="2:65" s="1" customFormat="1" ht="24.2" customHeight="1">
      <c r="B153" s="19"/>
      <c r="C153" s="119" t="s">
        <v>144</v>
      </c>
      <c r="D153" s="119" t="s">
        <v>128</v>
      </c>
      <c r="E153" s="120" t="s">
        <v>145</v>
      </c>
      <c r="F153" s="121" t="s">
        <v>146</v>
      </c>
      <c r="G153" s="122" t="s">
        <v>131</v>
      </c>
      <c r="H153" s="123">
        <v>931.68</v>
      </c>
      <c r="I153" s="186" t="s">
        <v>132</v>
      </c>
      <c r="J153" s="187"/>
      <c r="K153" s="188"/>
      <c r="L153" s="19"/>
      <c r="M153" s="124" t="s">
        <v>1</v>
      </c>
      <c r="N153" s="125" t="s">
        <v>33</v>
      </c>
      <c r="O153" s="126">
        <v>0.09</v>
      </c>
      <c r="P153" s="126">
        <f>O153*H153</f>
        <v>83.851199999999992</v>
      </c>
      <c r="Q153" s="126">
        <v>7.9000000000000008E-3</v>
      </c>
      <c r="R153" s="126">
        <f>Q153*H153</f>
        <v>7.3602720000000001</v>
      </c>
      <c r="S153" s="126">
        <v>0</v>
      </c>
      <c r="T153" s="127">
        <f>S153*H153</f>
        <v>0</v>
      </c>
      <c r="AR153" s="128" t="s">
        <v>133</v>
      </c>
      <c r="AT153" s="128" t="s">
        <v>128</v>
      </c>
      <c r="AU153" s="128" t="s">
        <v>73</v>
      </c>
      <c r="AY153" s="8" t="s">
        <v>125</v>
      </c>
      <c r="BE153" s="129">
        <f>IF(N153="základní",J153,0)</f>
        <v>0</v>
      </c>
      <c r="BF153" s="129">
        <f>IF(N153="snížená",J153,0)</f>
        <v>0</v>
      </c>
      <c r="BG153" s="129">
        <f>IF(N153="zákl. přenesená",J153,0)</f>
        <v>0</v>
      </c>
      <c r="BH153" s="129">
        <f>IF(N153="sníž. přenesená",J153,0)</f>
        <v>0</v>
      </c>
      <c r="BI153" s="129">
        <f>IF(N153="nulová",J153,0)</f>
        <v>0</v>
      </c>
      <c r="BJ153" s="8" t="s">
        <v>71</v>
      </c>
      <c r="BK153" s="129" t="e">
        <f>ROUND(#REF!*H153,2)</f>
        <v>#REF!</v>
      </c>
      <c r="BL153" s="8" t="s">
        <v>133</v>
      </c>
      <c r="BM153" s="128" t="s">
        <v>147</v>
      </c>
    </row>
    <row r="154" spans="2:65" s="1" customFormat="1" ht="29.25">
      <c r="B154" s="19"/>
      <c r="D154" s="130" t="s">
        <v>135</v>
      </c>
      <c r="F154" s="131" t="s">
        <v>148</v>
      </c>
      <c r="I154" s="8"/>
      <c r="J154" s="8"/>
      <c r="K154" s="8"/>
      <c r="L154" s="19"/>
      <c r="M154" s="132"/>
      <c r="T154" s="40"/>
      <c r="AT154" s="8" t="s">
        <v>135</v>
      </c>
      <c r="AU154" s="8" t="s">
        <v>73</v>
      </c>
    </row>
    <row r="155" spans="2:65" s="1" customFormat="1">
      <c r="B155" s="19"/>
      <c r="D155" s="133" t="s">
        <v>137</v>
      </c>
      <c r="F155" s="134" t="s">
        <v>149</v>
      </c>
      <c r="I155" s="8"/>
      <c r="J155" s="8"/>
      <c r="K155" s="8"/>
      <c r="L155" s="19"/>
      <c r="M155" s="132"/>
      <c r="T155" s="40"/>
      <c r="AT155" s="8" t="s">
        <v>137</v>
      </c>
      <c r="AU155" s="8" t="s">
        <v>73</v>
      </c>
    </row>
    <row r="156" spans="2:65" s="1" customFormat="1" ht="24.2" customHeight="1">
      <c r="B156" s="19"/>
      <c r="C156" s="119" t="s">
        <v>133</v>
      </c>
      <c r="D156" s="119" t="s">
        <v>128</v>
      </c>
      <c r="E156" s="120" t="s">
        <v>150</v>
      </c>
      <c r="F156" s="121" t="s">
        <v>151</v>
      </c>
      <c r="G156" s="122" t="s">
        <v>152</v>
      </c>
      <c r="H156" s="123">
        <v>23</v>
      </c>
      <c r="I156" s="186" t="s">
        <v>132</v>
      </c>
      <c r="J156" s="187"/>
      <c r="K156" s="188"/>
      <c r="L156" s="19"/>
      <c r="M156" s="124" t="s">
        <v>1</v>
      </c>
      <c r="N156" s="125" t="s">
        <v>33</v>
      </c>
      <c r="O156" s="126">
        <v>2.431</v>
      </c>
      <c r="P156" s="126">
        <f>O156*H156</f>
        <v>55.913000000000004</v>
      </c>
      <c r="Q156" s="126">
        <v>0.1658</v>
      </c>
      <c r="R156" s="126">
        <f>Q156*H156</f>
        <v>3.8134000000000001</v>
      </c>
      <c r="S156" s="126">
        <v>0</v>
      </c>
      <c r="T156" s="127">
        <f>S156*H156</f>
        <v>0</v>
      </c>
      <c r="AR156" s="128" t="s">
        <v>133</v>
      </c>
      <c r="AT156" s="128" t="s">
        <v>128</v>
      </c>
      <c r="AU156" s="128" t="s">
        <v>73</v>
      </c>
      <c r="AY156" s="8" t="s">
        <v>125</v>
      </c>
      <c r="BE156" s="129">
        <f>IF(N156="základní",J156,0)</f>
        <v>0</v>
      </c>
      <c r="BF156" s="129">
        <f>IF(N156="snížená",J156,0)</f>
        <v>0</v>
      </c>
      <c r="BG156" s="129">
        <f>IF(N156="zákl. přenesená",J156,0)</f>
        <v>0</v>
      </c>
      <c r="BH156" s="129">
        <f>IF(N156="sníž. přenesená",J156,0)</f>
        <v>0</v>
      </c>
      <c r="BI156" s="129">
        <f>IF(N156="nulová",J156,0)</f>
        <v>0</v>
      </c>
      <c r="BJ156" s="8" t="s">
        <v>71</v>
      </c>
      <c r="BK156" s="129" t="e">
        <f>ROUND(#REF!*H156,2)</f>
        <v>#REF!</v>
      </c>
      <c r="BL156" s="8" t="s">
        <v>133</v>
      </c>
      <c r="BM156" s="128" t="s">
        <v>153</v>
      </c>
    </row>
    <row r="157" spans="2:65" s="1" customFormat="1" ht="19.5">
      <c r="B157" s="19"/>
      <c r="D157" s="130" t="s">
        <v>135</v>
      </c>
      <c r="F157" s="131" t="s">
        <v>154</v>
      </c>
      <c r="I157" s="8"/>
      <c r="J157" s="8"/>
      <c r="K157" s="8"/>
      <c r="L157" s="19"/>
      <c r="M157" s="132"/>
      <c r="T157" s="40"/>
      <c r="AT157" s="8" t="s">
        <v>135</v>
      </c>
      <c r="AU157" s="8" t="s">
        <v>73</v>
      </c>
    </row>
    <row r="158" spans="2:65" s="1" customFormat="1">
      <c r="B158" s="19"/>
      <c r="D158" s="133" t="s">
        <v>137</v>
      </c>
      <c r="F158" s="134" t="s">
        <v>155</v>
      </c>
      <c r="I158" s="8"/>
      <c r="J158" s="8"/>
      <c r="K158" s="8"/>
      <c r="L158" s="19"/>
      <c r="M158" s="132"/>
      <c r="T158" s="40"/>
      <c r="AT158" s="8" t="s">
        <v>137</v>
      </c>
      <c r="AU158" s="8" t="s">
        <v>73</v>
      </c>
    </row>
    <row r="159" spans="2:65" s="1" customFormat="1" ht="24.2" customHeight="1">
      <c r="B159" s="19"/>
      <c r="C159" s="119" t="s">
        <v>156</v>
      </c>
      <c r="D159" s="119" t="s">
        <v>128</v>
      </c>
      <c r="E159" s="120" t="s">
        <v>157</v>
      </c>
      <c r="F159" s="121" t="s">
        <v>158</v>
      </c>
      <c r="G159" s="122" t="s">
        <v>131</v>
      </c>
      <c r="H159" s="123">
        <v>162.67500000000001</v>
      </c>
      <c r="I159" s="186" t="s">
        <v>132</v>
      </c>
      <c r="J159" s="187"/>
      <c r="K159" s="188"/>
      <c r="L159" s="19"/>
      <c r="M159" s="124" t="s">
        <v>1</v>
      </c>
      <c r="N159" s="125" t="s">
        <v>33</v>
      </c>
      <c r="O159" s="126">
        <v>0.06</v>
      </c>
      <c r="P159" s="126">
        <f>O159*H159</f>
        <v>9.7605000000000004</v>
      </c>
      <c r="Q159" s="126">
        <v>2.1999999999999999E-5</v>
      </c>
      <c r="R159" s="126">
        <f>Q159*H159</f>
        <v>3.5788500000000002E-3</v>
      </c>
      <c r="S159" s="126">
        <v>1.0000000000000001E-5</v>
      </c>
      <c r="T159" s="127">
        <f>S159*H159</f>
        <v>1.6267500000000002E-3</v>
      </c>
      <c r="AR159" s="128" t="s">
        <v>133</v>
      </c>
      <c r="AT159" s="128" t="s">
        <v>128</v>
      </c>
      <c r="AU159" s="128" t="s">
        <v>73</v>
      </c>
      <c r="AY159" s="8" t="s">
        <v>125</v>
      </c>
      <c r="BE159" s="129">
        <f>IF(N159="základní",J159,0)</f>
        <v>0</v>
      </c>
      <c r="BF159" s="129">
        <f>IF(N159="snížená",J159,0)</f>
        <v>0</v>
      </c>
      <c r="BG159" s="129">
        <f>IF(N159="zákl. přenesená",J159,0)</f>
        <v>0</v>
      </c>
      <c r="BH159" s="129">
        <f>IF(N159="sníž. přenesená",J159,0)</f>
        <v>0</v>
      </c>
      <c r="BI159" s="129">
        <f>IF(N159="nulová",J159,0)</f>
        <v>0</v>
      </c>
      <c r="BJ159" s="8" t="s">
        <v>71</v>
      </c>
      <c r="BK159" s="129" t="e">
        <f>ROUND(#REF!*H159,2)</f>
        <v>#REF!</v>
      </c>
      <c r="BL159" s="8" t="s">
        <v>133</v>
      </c>
      <c r="BM159" s="128" t="s">
        <v>159</v>
      </c>
    </row>
    <row r="160" spans="2:65" s="1" customFormat="1" ht="19.5">
      <c r="B160" s="19"/>
      <c r="D160" s="130" t="s">
        <v>135</v>
      </c>
      <c r="F160" s="131" t="s">
        <v>160</v>
      </c>
      <c r="I160" s="8"/>
      <c r="J160" s="8"/>
      <c r="K160" s="8"/>
      <c r="L160" s="19"/>
      <c r="M160" s="132"/>
      <c r="T160" s="40"/>
      <c r="AT160" s="8" t="s">
        <v>135</v>
      </c>
      <c r="AU160" s="8" t="s">
        <v>73</v>
      </c>
    </row>
    <row r="161" spans="2:65" s="1" customFormat="1">
      <c r="B161" s="19"/>
      <c r="D161" s="133" t="s">
        <v>137</v>
      </c>
      <c r="F161" s="134" t="s">
        <v>161</v>
      </c>
      <c r="I161" s="8"/>
      <c r="J161" s="8"/>
      <c r="K161" s="8"/>
      <c r="L161" s="19"/>
      <c r="M161" s="132"/>
      <c r="T161" s="40"/>
      <c r="AT161" s="8" t="s">
        <v>137</v>
      </c>
      <c r="AU161" s="8" t="s">
        <v>73</v>
      </c>
    </row>
    <row r="162" spans="2:65" s="1" customFormat="1" ht="33" customHeight="1">
      <c r="B162" s="19"/>
      <c r="C162" s="119" t="s">
        <v>126</v>
      </c>
      <c r="D162" s="119" t="s">
        <v>128</v>
      </c>
      <c r="E162" s="120" t="s">
        <v>162</v>
      </c>
      <c r="F162" s="121" t="s">
        <v>163</v>
      </c>
      <c r="G162" s="122" t="s">
        <v>164</v>
      </c>
      <c r="H162" s="123">
        <v>16.155000000000001</v>
      </c>
      <c r="I162" s="186" t="s">
        <v>132</v>
      </c>
      <c r="J162" s="187"/>
      <c r="K162" s="188"/>
      <c r="L162" s="19"/>
      <c r="M162" s="124" t="s">
        <v>1</v>
      </c>
      <c r="N162" s="125" t="s">
        <v>33</v>
      </c>
      <c r="O162" s="126">
        <v>3.2130000000000001</v>
      </c>
      <c r="P162" s="126">
        <f>O162*H162</f>
        <v>51.906015000000004</v>
      </c>
      <c r="Q162" s="126">
        <v>2.5018699999999998</v>
      </c>
      <c r="R162" s="126">
        <f>Q162*H162</f>
        <v>40.417709850000001</v>
      </c>
      <c r="S162" s="126">
        <v>0</v>
      </c>
      <c r="T162" s="127">
        <f>S162*H162</f>
        <v>0</v>
      </c>
      <c r="AR162" s="128" t="s">
        <v>133</v>
      </c>
      <c r="AT162" s="128" t="s">
        <v>128</v>
      </c>
      <c r="AU162" s="128" t="s">
        <v>73</v>
      </c>
      <c r="AY162" s="8" t="s">
        <v>125</v>
      </c>
      <c r="BE162" s="129">
        <f>IF(N162="základní",J162,0)</f>
        <v>0</v>
      </c>
      <c r="BF162" s="129">
        <f>IF(N162="snížená",J162,0)</f>
        <v>0</v>
      </c>
      <c r="BG162" s="129">
        <f>IF(N162="zákl. přenesená",J162,0)</f>
        <v>0</v>
      </c>
      <c r="BH162" s="129">
        <f>IF(N162="sníž. přenesená",J162,0)</f>
        <v>0</v>
      </c>
      <c r="BI162" s="129">
        <f>IF(N162="nulová",J162,0)</f>
        <v>0</v>
      </c>
      <c r="BJ162" s="8" t="s">
        <v>71</v>
      </c>
      <c r="BK162" s="129" t="e">
        <f>ROUND(#REF!*H162,2)</f>
        <v>#REF!</v>
      </c>
      <c r="BL162" s="8" t="s">
        <v>133</v>
      </c>
      <c r="BM162" s="128" t="s">
        <v>165</v>
      </c>
    </row>
    <row r="163" spans="2:65" s="1" customFormat="1" ht="19.5">
      <c r="B163" s="19"/>
      <c r="D163" s="130" t="s">
        <v>135</v>
      </c>
      <c r="F163" s="131" t="s">
        <v>166</v>
      </c>
      <c r="I163" s="8"/>
      <c r="J163" s="8"/>
      <c r="K163" s="8"/>
      <c r="L163" s="19"/>
      <c r="M163" s="132"/>
      <c r="T163" s="40"/>
      <c r="AT163" s="8" t="s">
        <v>135</v>
      </c>
      <c r="AU163" s="8" t="s">
        <v>73</v>
      </c>
    </row>
    <row r="164" spans="2:65" s="1" customFormat="1">
      <c r="B164" s="19"/>
      <c r="D164" s="133" t="s">
        <v>137</v>
      </c>
      <c r="F164" s="134" t="s">
        <v>167</v>
      </c>
      <c r="I164" s="8"/>
      <c r="J164" s="8"/>
      <c r="K164" s="8"/>
      <c r="L164" s="19"/>
      <c r="M164" s="132"/>
      <c r="T164" s="40"/>
      <c r="AT164" s="8" t="s">
        <v>137</v>
      </c>
      <c r="AU164" s="8" t="s">
        <v>73</v>
      </c>
    </row>
    <row r="165" spans="2:65" s="1" customFormat="1" ht="33" customHeight="1">
      <c r="B165" s="19"/>
      <c r="C165" s="119" t="s">
        <v>168</v>
      </c>
      <c r="D165" s="119" t="s">
        <v>128</v>
      </c>
      <c r="E165" s="120" t="s">
        <v>169</v>
      </c>
      <c r="F165" s="121" t="s">
        <v>170</v>
      </c>
      <c r="G165" s="122" t="s">
        <v>164</v>
      </c>
      <c r="H165" s="123">
        <v>16.155000000000001</v>
      </c>
      <c r="I165" s="186" t="s">
        <v>132</v>
      </c>
      <c r="J165" s="187"/>
      <c r="K165" s="188"/>
      <c r="L165" s="19"/>
      <c r="M165" s="124" t="s">
        <v>1</v>
      </c>
      <c r="N165" s="125" t="s">
        <v>33</v>
      </c>
      <c r="O165" s="126">
        <v>0.82</v>
      </c>
      <c r="P165" s="126">
        <f>O165*H165</f>
        <v>13.2471</v>
      </c>
      <c r="Q165" s="126">
        <v>0</v>
      </c>
      <c r="R165" s="126">
        <f>Q165*H165</f>
        <v>0</v>
      </c>
      <c r="S165" s="126">
        <v>0</v>
      </c>
      <c r="T165" s="127">
        <f>S165*H165</f>
        <v>0</v>
      </c>
      <c r="AR165" s="128" t="s">
        <v>133</v>
      </c>
      <c r="AT165" s="128" t="s">
        <v>128</v>
      </c>
      <c r="AU165" s="128" t="s">
        <v>73</v>
      </c>
      <c r="AY165" s="8" t="s">
        <v>125</v>
      </c>
      <c r="BE165" s="129">
        <f>IF(N165="základní",J165,0)</f>
        <v>0</v>
      </c>
      <c r="BF165" s="129">
        <f>IF(N165="snížená",J165,0)</f>
        <v>0</v>
      </c>
      <c r="BG165" s="129">
        <f>IF(N165="zákl. přenesená",J165,0)</f>
        <v>0</v>
      </c>
      <c r="BH165" s="129">
        <f>IF(N165="sníž. přenesená",J165,0)</f>
        <v>0</v>
      </c>
      <c r="BI165" s="129">
        <f>IF(N165="nulová",J165,0)</f>
        <v>0</v>
      </c>
      <c r="BJ165" s="8" t="s">
        <v>71</v>
      </c>
      <c r="BK165" s="129" t="e">
        <f>ROUND(#REF!*H165,2)</f>
        <v>#REF!</v>
      </c>
      <c r="BL165" s="8" t="s">
        <v>133</v>
      </c>
      <c r="BM165" s="128" t="s">
        <v>171</v>
      </c>
    </row>
    <row r="166" spans="2:65" s="1" customFormat="1" ht="29.25">
      <c r="B166" s="19"/>
      <c r="D166" s="130" t="s">
        <v>135</v>
      </c>
      <c r="F166" s="131" t="s">
        <v>172</v>
      </c>
      <c r="I166" s="8"/>
      <c r="J166" s="8"/>
      <c r="K166" s="8"/>
      <c r="L166" s="19"/>
      <c r="M166" s="132"/>
      <c r="T166" s="40"/>
      <c r="AT166" s="8" t="s">
        <v>135</v>
      </c>
      <c r="AU166" s="8" t="s">
        <v>73</v>
      </c>
    </row>
    <row r="167" spans="2:65" s="1" customFormat="1">
      <c r="B167" s="19"/>
      <c r="D167" s="133" t="s">
        <v>137</v>
      </c>
      <c r="F167" s="134" t="s">
        <v>173</v>
      </c>
      <c r="I167" s="8"/>
      <c r="J167" s="8"/>
      <c r="K167" s="8"/>
      <c r="L167" s="19"/>
      <c r="M167" s="132"/>
      <c r="T167" s="40"/>
      <c r="AT167" s="8" t="s">
        <v>137</v>
      </c>
      <c r="AU167" s="8" t="s">
        <v>73</v>
      </c>
    </row>
    <row r="168" spans="2:65" s="1" customFormat="1" ht="16.5" customHeight="1">
      <c r="B168" s="19"/>
      <c r="C168" s="119" t="s">
        <v>174</v>
      </c>
      <c r="D168" s="119" t="s">
        <v>128</v>
      </c>
      <c r="E168" s="120" t="s">
        <v>175</v>
      </c>
      <c r="F168" s="121" t="s">
        <v>176</v>
      </c>
      <c r="G168" s="122" t="s">
        <v>177</v>
      </c>
      <c r="H168" s="123">
        <v>0.94499999999999995</v>
      </c>
      <c r="I168" s="186" t="s">
        <v>132</v>
      </c>
      <c r="J168" s="187"/>
      <c r="K168" s="188"/>
      <c r="L168" s="19"/>
      <c r="M168" s="124" t="s">
        <v>1</v>
      </c>
      <c r="N168" s="125" t="s">
        <v>33</v>
      </c>
      <c r="O168" s="126">
        <v>15.231</v>
      </c>
      <c r="P168" s="126">
        <f>O168*H168</f>
        <v>14.393294999999998</v>
      </c>
      <c r="Q168" s="126">
        <v>1.0627727796999999</v>
      </c>
      <c r="R168" s="126">
        <f>Q168*H168</f>
        <v>1.0043202768164998</v>
      </c>
      <c r="S168" s="126">
        <v>0</v>
      </c>
      <c r="T168" s="127">
        <f>S168*H168</f>
        <v>0</v>
      </c>
      <c r="AR168" s="128" t="s">
        <v>133</v>
      </c>
      <c r="AT168" s="128" t="s">
        <v>128</v>
      </c>
      <c r="AU168" s="128" t="s">
        <v>73</v>
      </c>
      <c r="AY168" s="8" t="s">
        <v>125</v>
      </c>
      <c r="BE168" s="129">
        <f>IF(N168="základní",J168,0)</f>
        <v>0</v>
      </c>
      <c r="BF168" s="129">
        <f>IF(N168="snížená",J168,0)</f>
        <v>0</v>
      </c>
      <c r="BG168" s="129">
        <f>IF(N168="zákl. přenesená",J168,0)</f>
        <v>0</v>
      </c>
      <c r="BH168" s="129">
        <f>IF(N168="sníž. přenesená",J168,0)</f>
        <v>0</v>
      </c>
      <c r="BI168" s="129">
        <f>IF(N168="nulová",J168,0)</f>
        <v>0</v>
      </c>
      <c r="BJ168" s="8" t="s">
        <v>71</v>
      </c>
      <c r="BK168" s="129" t="e">
        <f>ROUND(#REF!*H168,2)</f>
        <v>#REF!</v>
      </c>
      <c r="BL168" s="8" t="s">
        <v>133</v>
      </c>
      <c r="BM168" s="128" t="s">
        <v>178</v>
      </c>
    </row>
    <row r="169" spans="2:65" s="1" customFormat="1">
      <c r="B169" s="19"/>
      <c r="D169" s="130" t="s">
        <v>135</v>
      </c>
      <c r="F169" s="131" t="s">
        <v>179</v>
      </c>
      <c r="I169" s="8"/>
      <c r="J169" s="8"/>
      <c r="K169" s="8"/>
      <c r="L169" s="19"/>
      <c r="M169" s="132"/>
      <c r="T169" s="40"/>
      <c r="AT169" s="8" t="s">
        <v>135</v>
      </c>
      <c r="AU169" s="8" t="s">
        <v>73</v>
      </c>
    </row>
    <row r="170" spans="2:65" s="1" customFormat="1">
      <c r="B170" s="19"/>
      <c r="D170" s="133" t="s">
        <v>137</v>
      </c>
      <c r="F170" s="134" t="s">
        <v>180</v>
      </c>
      <c r="I170" s="8"/>
      <c r="J170" s="8"/>
      <c r="K170" s="8"/>
      <c r="L170" s="19"/>
      <c r="M170" s="132"/>
      <c r="T170" s="40"/>
      <c r="AT170" s="8" t="s">
        <v>137</v>
      </c>
      <c r="AU170" s="8" t="s">
        <v>73</v>
      </c>
    </row>
    <row r="171" spans="2:65" s="1" customFormat="1" ht="16.5" customHeight="1">
      <c r="B171" s="19"/>
      <c r="C171" s="119" t="s">
        <v>181</v>
      </c>
      <c r="D171" s="119" t="s">
        <v>128</v>
      </c>
      <c r="E171" s="120" t="s">
        <v>182</v>
      </c>
      <c r="F171" s="121" t="s">
        <v>183</v>
      </c>
      <c r="G171" s="122" t="s">
        <v>164</v>
      </c>
      <c r="H171" s="123">
        <v>129.41999999999999</v>
      </c>
      <c r="I171" s="186" t="s">
        <v>132</v>
      </c>
      <c r="J171" s="187"/>
      <c r="K171" s="188"/>
      <c r="L171" s="19"/>
      <c r="M171" s="124" t="s">
        <v>1</v>
      </c>
      <c r="N171" s="125" t="s">
        <v>33</v>
      </c>
      <c r="O171" s="126">
        <v>1.8360000000000001</v>
      </c>
      <c r="P171" s="126">
        <f>O171*H171</f>
        <v>237.61511999999999</v>
      </c>
      <c r="Q171" s="126">
        <v>0.42</v>
      </c>
      <c r="R171" s="126">
        <f>Q171*H171</f>
        <v>54.356399999999994</v>
      </c>
      <c r="S171" s="126">
        <v>0</v>
      </c>
      <c r="T171" s="127">
        <f>S171*H171</f>
        <v>0</v>
      </c>
      <c r="AR171" s="128" t="s">
        <v>133</v>
      </c>
      <c r="AT171" s="128" t="s">
        <v>128</v>
      </c>
      <c r="AU171" s="128" t="s">
        <v>73</v>
      </c>
      <c r="AY171" s="8" t="s">
        <v>125</v>
      </c>
      <c r="BE171" s="129">
        <f>IF(N171="základní",J171,0)</f>
        <v>0</v>
      </c>
      <c r="BF171" s="129">
        <f>IF(N171="snížená",J171,0)</f>
        <v>0</v>
      </c>
      <c r="BG171" s="129">
        <f>IF(N171="zákl. přenesená",J171,0)</f>
        <v>0</v>
      </c>
      <c r="BH171" s="129">
        <f>IF(N171="sníž. přenesená",J171,0)</f>
        <v>0</v>
      </c>
      <c r="BI171" s="129">
        <f>IF(N171="nulová",J171,0)</f>
        <v>0</v>
      </c>
      <c r="BJ171" s="8" t="s">
        <v>71</v>
      </c>
      <c r="BK171" s="129" t="e">
        <f>ROUND(#REF!*H171,2)</f>
        <v>#REF!</v>
      </c>
      <c r="BL171" s="8" t="s">
        <v>133</v>
      </c>
      <c r="BM171" s="128" t="s">
        <v>184</v>
      </c>
    </row>
    <row r="172" spans="2:65" s="1" customFormat="1" ht="19.5">
      <c r="B172" s="19"/>
      <c r="D172" s="130" t="s">
        <v>135</v>
      </c>
      <c r="F172" s="131" t="s">
        <v>185</v>
      </c>
      <c r="I172" s="8"/>
      <c r="J172" s="8"/>
      <c r="K172" s="8"/>
      <c r="L172" s="19"/>
      <c r="M172" s="132"/>
      <c r="T172" s="40"/>
      <c r="AT172" s="8" t="s">
        <v>135</v>
      </c>
      <c r="AU172" s="8" t="s">
        <v>73</v>
      </c>
    </row>
    <row r="173" spans="2:65" s="1" customFormat="1">
      <c r="B173" s="19"/>
      <c r="D173" s="133" t="s">
        <v>137</v>
      </c>
      <c r="F173" s="134" t="s">
        <v>186</v>
      </c>
      <c r="I173" s="8"/>
      <c r="J173" s="8"/>
      <c r="K173" s="8"/>
      <c r="L173" s="19"/>
      <c r="M173" s="132"/>
      <c r="T173" s="40"/>
      <c r="AT173" s="8" t="s">
        <v>137</v>
      </c>
      <c r="AU173" s="8" t="s">
        <v>73</v>
      </c>
    </row>
    <row r="174" spans="2:65" s="1" customFormat="1" ht="21.75" customHeight="1">
      <c r="B174" s="19"/>
      <c r="C174" s="119" t="s">
        <v>187</v>
      </c>
      <c r="D174" s="119" t="s">
        <v>128</v>
      </c>
      <c r="E174" s="120" t="s">
        <v>188</v>
      </c>
      <c r="F174" s="121" t="s">
        <v>189</v>
      </c>
      <c r="G174" s="122" t="s">
        <v>152</v>
      </c>
      <c r="H174" s="123">
        <v>15</v>
      </c>
      <c r="I174" s="186" t="s">
        <v>132</v>
      </c>
      <c r="J174" s="187"/>
      <c r="K174" s="188"/>
      <c r="L174" s="19"/>
      <c r="M174" s="124" t="s">
        <v>1</v>
      </c>
      <c r="N174" s="125" t="s">
        <v>33</v>
      </c>
      <c r="O174" s="126">
        <v>2.673</v>
      </c>
      <c r="P174" s="126">
        <f>O174*H174</f>
        <v>40.094999999999999</v>
      </c>
      <c r="Q174" s="126">
        <v>5.6439999999999997E-2</v>
      </c>
      <c r="R174" s="126">
        <f>Q174*H174</f>
        <v>0.84659999999999991</v>
      </c>
      <c r="S174" s="126">
        <v>0</v>
      </c>
      <c r="T174" s="127">
        <f>S174*H174</f>
        <v>0</v>
      </c>
      <c r="AR174" s="128" t="s">
        <v>133</v>
      </c>
      <c r="AT174" s="128" t="s">
        <v>128</v>
      </c>
      <c r="AU174" s="128" t="s">
        <v>73</v>
      </c>
      <c r="AY174" s="8" t="s">
        <v>125</v>
      </c>
      <c r="BE174" s="129">
        <f>IF(N174="základní",J174,0)</f>
        <v>0</v>
      </c>
      <c r="BF174" s="129">
        <f>IF(N174="snížená",J174,0)</f>
        <v>0</v>
      </c>
      <c r="BG174" s="129">
        <f>IF(N174="zákl. přenesená",J174,0)</f>
        <v>0</v>
      </c>
      <c r="BH174" s="129">
        <f>IF(N174="sníž. přenesená",J174,0)</f>
        <v>0</v>
      </c>
      <c r="BI174" s="129">
        <f>IF(N174="nulová",J174,0)</f>
        <v>0</v>
      </c>
      <c r="BJ174" s="8" t="s">
        <v>71</v>
      </c>
      <c r="BK174" s="129" t="e">
        <f>ROUND(#REF!*H174,2)</f>
        <v>#REF!</v>
      </c>
      <c r="BL174" s="8" t="s">
        <v>133</v>
      </c>
      <c r="BM174" s="128" t="s">
        <v>190</v>
      </c>
    </row>
    <row r="175" spans="2:65" s="1" customFormat="1" ht="19.5">
      <c r="B175" s="19"/>
      <c r="D175" s="130" t="s">
        <v>135</v>
      </c>
      <c r="F175" s="131" t="s">
        <v>191</v>
      </c>
      <c r="I175" s="8"/>
      <c r="J175" s="8"/>
      <c r="K175" s="8"/>
      <c r="L175" s="19"/>
      <c r="M175" s="132"/>
      <c r="T175" s="40"/>
      <c r="AT175" s="8" t="s">
        <v>135</v>
      </c>
      <c r="AU175" s="8" t="s">
        <v>73</v>
      </c>
    </row>
    <row r="176" spans="2:65" s="1" customFormat="1">
      <c r="B176" s="19"/>
      <c r="D176" s="133" t="s">
        <v>137</v>
      </c>
      <c r="F176" s="134" t="s">
        <v>192</v>
      </c>
      <c r="I176" s="8"/>
      <c r="J176" s="8"/>
      <c r="K176" s="8"/>
      <c r="L176" s="19"/>
      <c r="M176" s="132"/>
      <c r="T176" s="40"/>
      <c r="AT176" s="8" t="s">
        <v>137</v>
      </c>
      <c r="AU176" s="8" t="s">
        <v>73</v>
      </c>
    </row>
    <row r="177" spans="2:65" s="1" customFormat="1" ht="33" customHeight="1">
      <c r="B177" s="19"/>
      <c r="C177" s="135" t="s">
        <v>193</v>
      </c>
      <c r="D177" s="135" t="s">
        <v>194</v>
      </c>
      <c r="E177" s="136" t="s">
        <v>195</v>
      </c>
      <c r="F177" s="137" t="s">
        <v>196</v>
      </c>
      <c r="G177" s="138" t="s">
        <v>152</v>
      </c>
      <c r="H177" s="139">
        <v>15</v>
      </c>
      <c r="I177" s="189" t="s">
        <v>132</v>
      </c>
      <c r="J177" s="187"/>
      <c r="K177" s="188"/>
      <c r="L177" s="140"/>
      <c r="M177" s="141" t="s">
        <v>1</v>
      </c>
      <c r="N177" s="142" t="s">
        <v>33</v>
      </c>
      <c r="O177" s="126">
        <v>0</v>
      </c>
      <c r="P177" s="126">
        <f>O177*H177</f>
        <v>0</v>
      </c>
      <c r="Q177" s="126">
        <v>1.7930000000000001E-2</v>
      </c>
      <c r="R177" s="126">
        <f>Q177*H177</f>
        <v>0.26895000000000002</v>
      </c>
      <c r="S177" s="126">
        <v>0</v>
      </c>
      <c r="T177" s="127">
        <f>S177*H177</f>
        <v>0</v>
      </c>
      <c r="AR177" s="128" t="s">
        <v>174</v>
      </c>
      <c r="AT177" s="128" t="s">
        <v>194</v>
      </c>
      <c r="AU177" s="128" t="s">
        <v>73</v>
      </c>
      <c r="AY177" s="8" t="s">
        <v>125</v>
      </c>
      <c r="BE177" s="129">
        <f>IF(N177="základní",J177,0)</f>
        <v>0</v>
      </c>
      <c r="BF177" s="129">
        <f>IF(N177="snížená",J177,0)</f>
        <v>0</v>
      </c>
      <c r="BG177" s="129">
        <f>IF(N177="zákl. přenesená",J177,0)</f>
        <v>0</v>
      </c>
      <c r="BH177" s="129">
        <f>IF(N177="sníž. přenesená",J177,0)</f>
        <v>0</v>
      </c>
      <c r="BI177" s="129">
        <f>IF(N177="nulová",J177,0)</f>
        <v>0</v>
      </c>
      <c r="BJ177" s="8" t="s">
        <v>71</v>
      </c>
      <c r="BK177" s="129" t="e">
        <f>ROUND(#REF!*H177,2)</f>
        <v>#REF!</v>
      </c>
      <c r="BL177" s="8" t="s">
        <v>133</v>
      </c>
      <c r="BM177" s="128" t="s">
        <v>197</v>
      </c>
    </row>
    <row r="178" spans="2:65" s="1" customFormat="1" ht="19.5">
      <c r="B178" s="19"/>
      <c r="D178" s="130" t="s">
        <v>135</v>
      </c>
      <c r="F178" s="131" t="s">
        <v>196</v>
      </c>
      <c r="I178" s="8"/>
      <c r="J178" s="8"/>
      <c r="K178" s="8"/>
      <c r="L178" s="19"/>
      <c r="M178" s="132"/>
      <c r="T178" s="40"/>
      <c r="AT178" s="8" t="s">
        <v>135</v>
      </c>
      <c r="AU178" s="8" t="s">
        <v>73</v>
      </c>
    </row>
    <row r="179" spans="2:65" s="1" customFormat="1" ht="19.5">
      <c r="B179" s="19"/>
      <c r="D179" s="130" t="s">
        <v>198</v>
      </c>
      <c r="F179" s="143" t="s">
        <v>199</v>
      </c>
      <c r="I179" s="8"/>
      <c r="J179" s="8"/>
      <c r="K179" s="8"/>
      <c r="L179" s="19"/>
      <c r="M179" s="132"/>
      <c r="T179" s="40"/>
      <c r="AT179" s="8" t="s">
        <v>198</v>
      </c>
      <c r="AU179" s="8" t="s">
        <v>73</v>
      </c>
    </row>
    <row r="180" spans="2:65" s="1" customFormat="1" ht="24.2" customHeight="1">
      <c r="B180" s="19"/>
      <c r="C180" s="119" t="s">
        <v>7</v>
      </c>
      <c r="D180" s="119" t="s">
        <v>128</v>
      </c>
      <c r="E180" s="120" t="s">
        <v>200</v>
      </c>
      <c r="F180" s="121" t="s">
        <v>201</v>
      </c>
      <c r="G180" s="122" t="s">
        <v>152</v>
      </c>
      <c r="H180" s="123">
        <v>15</v>
      </c>
      <c r="I180" s="186" t="s">
        <v>132</v>
      </c>
      <c r="J180" s="187"/>
      <c r="K180" s="188"/>
      <c r="L180" s="19"/>
      <c r="M180" s="124" t="s">
        <v>1</v>
      </c>
      <c r="N180" s="125" t="s">
        <v>33</v>
      </c>
      <c r="O180" s="126">
        <v>6.4749999999999996</v>
      </c>
      <c r="P180" s="126">
        <f>O180*H180</f>
        <v>97.125</v>
      </c>
      <c r="Q180" s="126">
        <v>0.4215256</v>
      </c>
      <c r="R180" s="126">
        <f>Q180*H180</f>
        <v>6.3228840000000002</v>
      </c>
      <c r="S180" s="126">
        <v>0</v>
      </c>
      <c r="T180" s="127">
        <f>S180*H180</f>
        <v>0</v>
      </c>
      <c r="AR180" s="128" t="s">
        <v>133</v>
      </c>
      <c r="AT180" s="128" t="s">
        <v>128</v>
      </c>
      <c r="AU180" s="128" t="s">
        <v>73</v>
      </c>
      <c r="AY180" s="8" t="s">
        <v>125</v>
      </c>
      <c r="BE180" s="129">
        <f>IF(N180="základní",J180,0)</f>
        <v>0</v>
      </c>
      <c r="BF180" s="129">
        <f>IF(N180="snížená",J180,0)</f>
        <v>0</v>
      </c>
      <c r="BG180" s="129">
        <f>IF(N180="zákl. přenesená",J180,0)</f>
        <v>0</v>
      </c>
      <c r="BH180" s="129">
        <f>IF(N180="sníž. přenesená",J180,0)</f>
        <v>0</v>
      </c>
      <c r="BI180" s="129">
        <f>IF(N180="nulová",J180,0)</f>
        <v>0</v>
      </c>
      <c r="BJ180" s="8" t="s">
        <v>71</v>
      </c>
      <c r="BK180" s="129" t="e">
        <f>ROUND(#REF!*H180,2)</f>
        <v>#REF!</v>
      </c>
      <c r="BL180" s="8" t="s">
        <v>133</v>
      </c>
      <c r="BM180" s="128" t="s">
        <v>202</v>
      </c>
    </row>
    <row r="181" spans="2:65" s="1" customFormat="1" ht="29.25">
      <c r="B181" s="19"/>
      <c r="D181" s="130" t="s">
        <v>135</v>
      </c>
      <c r="F181" s="131" t="s">
        <v>203</v>
      </c>
      <c r="I181" s="8"/>
      <c r="J181" s="8"/>
      <c r="K181" s="8"/>
      <c r="L181" s="19"/>
      <c r="M181" s="132"/>
      <c r="T181" s="40"/>
      <c r="AT181" s="8" t="s">
        <v>135</v>
      </c>
      <c r="AU181" s="8" t="s">
        <v>73</v>
      </c>
    </row>
    <row r="182" spans="2:65" s="1" customFormat="1">
      <c r="B182" s="19"/>
      <c r="D182" s="133" t="s">
        <v>137</v>
      </c>
      <c r="F182" s="134" t="s">
        <v>204</v>
      </c>
      <c r="I182" s="8"/>
      <c r="J182" s="8"/>
      <c r="K182" s="8"/>
      <c r="L182" s="19"/>
      <c r="M182" s="132"/>
      <c r="T182" s="40"/>
      <c r="AT182" s="8" t="s">
        <v>137</v>
      </c>
      <c r="AU182" s="8" t="s">
        <v>73</v>
      </c>
    </row>
    <row r="183" spans="2:65" s="1" customFormat="1" ht="37.9" customHeight="1">
      <c r="B183" s="19"/>
      <c r="C183" s="135" t="s">
        <v>205</v>
      </c>
      <c r="D183" s="135" t="s">
        <v>194</v>
      </c>
      <c r="E183" s="136" t="s">
        <v>206</v>
      </c>
      <c r="F183" s="137" t="s">
        <v>207</v>
      </c>
      <c r="G183" s="138" t="s">
        <v>152</v>
      </c>
      <c r="H183" s="139">
        <v>15</v>
      </c>
      <c r="I183" s="189" t="s">
        <v>132</v>
      </c>
      <c r="J183" s="187"/>
      <c r="K183" s="188"/>
      <c r="L183" s="140"/>
      <c r="M183" s="141" t="s">
        <v>1</v>
      </c>
      <c r="N183" s="142" t="s">
        <v>33</v>
      </c>
      <c r="O183" s="126">
        <v>0</v>
      </c>
      <c r="P183" s="126">
        <f>O183*H183</f>
        <v>0</v>
      </c>
      <c r="Q183" s="126">
        <v>1.521E-2</v>
      </c>
      <c r="R183" s="126">
        <f>Q183*H183</f>
        <v>0.22814999999999999</v>
      </c>
      <c r="S183" s="126">
        <v>0</v>
      </c>
      <c r="T183" s="127">
        <f>S183*H183</f>
        <v>0</v>
      </c>
      <c r="AR183" s="128" t="s">
        <v>174</v>
      </c>
      <c r="AT183" s="128" t="s">
        <v>194</v>
      </c>
      <c r="AU183" s="128" t="s">
        <v>73</v>
      </c>
      <c r="AY183" s="8" t="s">
        <v>125</v>
      </c>
      <c r="BE183" s="129">
        <f>IF(N183="základní",J183,0)</f>
        <v>0</v>
      </c>
      <c r="BF183" s="129">
        <f>IF(N183="snížená",J183,0)</f>
        <v>0</v>
      </c>
      <c r="BG183" s="129">
        <f>IF(N183="zákl. přenesená",J183,0)</f>
        <v>0</v>
      </c>
      <c r="BH183" s="129">
        <f>IF(N183="sníž. přenesená",J183,0)</f>
        <v>0</v>
      </c>
      <c r="BI183" s="129">
        <f>IF(N183="nulová",J183,0)</f>
        <v>0</v>
      </c>
      <c r="BJ183" s="8" t="s">
        <v>71</v>
      </c>
      <c r="BK183" s="129" t="e">
        <f>ROUND(#REF!*H183,2)</f>
        <v>#REF!</v>
      </c>
      <c r="BL183" s="8" t="s">
        <v>133</v>
      </c>
      <c r="BM183" s="128" t="s">
        <v>208</v>
      </c>
    </row>
    <row r="184" spans="2:65" s="1" customFormat="1" ht="19.5">
      <c r="B184" s="19"/>
      <c r="D184" s="130" t="s">
        <v>135</v>
      </c>
      <c r="F184" s="131" t="s">
        <v>207</v>
      </c>
      <c r="I184" s="8"/>
      <c r="J184" s="8"/>
      <c r="K184" s="8"/>
      <c r="L184" s="19"/>
      <c r="M184" s="132"/>
      <c r="T184" s="40"/>
      <c r="AT184" s="8" t="s">
        <v>135</v>
      </c>
      <c r="AU184" s="8" t="s">
        <v>73</v>
      </c>
    </row>
    <row r="185" spans="2:65" s="1" customFormat="1" ht="19.5">
      <c r="B185" s="19"/>
      <c r="D185" s="130" t="s">
        <v>198</v>
      </c>
      <c r="F185" s="143" t="s">
        <v>209</v>
      </c>
      <c r="I185" s="8"/>
      <c r="J185" s="8"/>
      <c r="K185" s="8"/>
      <c r="L185" s="19"/>
      <c r="M185" s="132"/>
      <c r="T185" s="40"/>
      <c r="AT185" s="8" t="s">
        <v>198</v>
      </c>
      <c r="AU185" s="8" t="s">
        <v>73</v>
      </c>
    </row>
    <row r="186" spans="2:65" s="108" customFormat="1" ht="22.9" customHeight="1">
      <c r="B186" s="107"/>
      <c r="D186" s="109" t="s">
        <v>65</v>
      </c>
      <c r="E186" s="117" t="s">
        <v>181</v>
      </c>
      <c r="F186" s="117" t="s">
        <v>210</v>
      </c>
      <c r="I186" s="109"/>
      <c r="J186" s="144"/>
      <c r="K186" s="109"/>
      <c r="L186" s="107"/>
      <c r="M186" s="112"/>
      <c r="P186" s="113">
        <f>SUM(P187:P213)</f>
        <v>1726.50775</v>
      </c>
      <c r="R186" s="113">
        <f>SUM(R187:R213)</f>
        <v>7.0424374999999997E-2</v>
      </c>
      <c r="T186" s="114">
        <f>SUM(T187:T213)</f>
        <v>620.76415999999995</v>
      </c>
      <c r="AR186" s="109" t="s">
        <v>71</v>
      </c>
      <c r="AT186" s="115" t="s">
        <v>65</v>
      </c>
      <c r="AU186" s="115" t="s">
        <v>71</v>
      </c>
      <c r="AY186" s="109" t="s">
        <v>125</v>
      </c>
      <c r="BK186" s="116" t="e">
        <f>SUM(BK187:BK213)</f>
        <v>#REF!</v>
      </c>
    </row>
    <row r="187" spans="2:65" s="1" customFormat="1" ht="33" customHeight="1">
      <c r="B187" s="19"/>
      <c r="C187" s="119" t="s">
        <v>211</v>
      </c>
      <c r="D187" s="119" t="s">
        <v>128</v>
      </c>
      <c r="E187" s="120" t="s">
        <v>212</v>
      </c>
      <c r="F187" s="121" t="s">
        <v>213</v>
      </c>
      <c r="G187" s="122" t="s">
        <v>131</v>
      </c>
      <c r="H187" s="123">
        <v>1207.125</v>
      </c>
      <c r="I187" s="186" t="s">
        <v>132</v>
      </c>
      <c r="J187" s="187"/>
      <c r="K187" s="188"/>
      <c r="L187" s="19"/>
      <c r="M187" s="124" t="s">
        <v>1</v>
      </c>
      <c r="N187" s="125" t="s">
        <v>33</v>
      </c>
      <c r="O187" s="126">
        <v>0.105</v>
      </c>
      <c r="P187" s="126">
        <f>O187*H187</f>
        <v>126.748125</v>
      </c>
      <c r="Q187" s="126">
        <v>0</v>
      </c>
      <c r="R187" s="126">
        <f>Q187*H187</f>
        <v>0</v>
      </c>
      <c r="S187" s="126">
        <v>0</v>
      </c>
      <c r="T187" s="127">
        <f>S187*H187</f>
        <v>0</v>
      </c>
      <c r="AR187" s="128" t="s">
        <v>133</v>
      </c>
      <c r="AT187" s="128" t="s">
        <v>128</v>
      </c>
      <c r="AU187" s="128" t="s">
        <v>73</v>
      </c>
      <c r="AY187" s="8" t="s">
        <v>125</v>
      </c>
      <c r="BE187" s="129">
        <f>IF(N187="základní",J187,0)</f>
        <v>0</v>
      </c>
      <c r="BF187" s="129">
        <f>IF(N187="snížená",J187,0)</f>
        <v>0</v>
      </c>
      <c r="BG187" s="129">
        <f>IF(N187="zákl. přenesená",J187,0)</f>
        <v>0</v>
      </c>
      <c r="BH187" s="129">
        <f>IF(N187="sníž. přenesená",J187,0)</f>
        <v>0</v>
      </c>
      <c r="BI187" s="129">
        <f>IF(N187="nulová",J187,0)</f>
        <v>0</v>
      </c>
      <c r="BJ187" s="8" t="s">
        <v>71</v>
      </c>
      <c r="BK187" s="129" t="e">
        <f>ROUND(#REF!*H187,2)</f>
        <v>#REF!</v>
      </c>
      <c r="BL187" s="8" t="s">
        <v>133</v>
      </c>
      <c r="BM187" s="128" t="s">
        <v>214</v>
      </c>
    </row>
    <row r="188" spans="2:65" s="1" customFormat="1" ht="19.5">
      <c r="B188" s="19"/>
      <c r="D188" s="130" t="s">
        <v>135</v>
      </c>
      <c r="F188" s="131" t="s">
        <v>215</v>
      </c>
      <c r="I188" s="8"/>
      <c r="J188" s="8"/>
      <c r="K188" s="8"/>
      <c r="L188" s="19"/>
      <c r="M188" s="132"/>
      <c r="T188" s="40"/>
      <c r="AT188" s="8" t="s">
        <v>135</v>
      </c>
      <c r="AU188" s="8" t="s">
        <v>73</v>
      </c>
    </row>
    <row r="189" spans="2:65" s="1" customFormat="1">
      <c r="B189" s="19"/>
      <c r="D189" s="133" t="s">
        <v>137</v>
      </c>
      <c r="F189" s="134" t="s">
        <v>216</v>
      </c>
      <c r="I189" s="8"/>
      <c r="J189" s="8"/>
      <c r="K189" s="8"/>
      <c r="L189" s="19"/>
      <c r="M189" s="132"/>
      <c r="T189" s="40"/>
      <c r="AT189" s="8" t="s">
        <v>137</v>
      </c>
      <c r="AU189" s="8" t="s">
        <v>73</v>
      </c>
    </row>
    <row r="190" spans="2:65" s="1" customFormat="1" ht="24.2" customHeight="1">
      <c r="B190" s="19"/>
      <c r="C190" s="119" t="s">
        <v>217</v>
      </c>
      <c r="D190" s="119" t="s">
        <v>128</v>
      </c>
      <c r="E190" s="120" t="s">
        <v>218</v>
      </c>
      <c r="F190" s="121" t="s">
        <v>219</v>
      </c>
      <c r="G190" s="122" t="s">
        <v>131</v>
      </c>
      <c r="H190" s="123">
        <v>1207.125</v>
      </c>
      <c r="I190" s="186" t="s">
        <v>132</v>
      </c>
      <c r="J190" s="187"/>
      <c r="K190" s="188"/>
      <c r="L190" s="19"/>
      <c r="M190" s="124" t="s">
        <v>1</v>
      </c>
      <c r="N190" s="125" t="s">
        <v>33</v>
      </c>
      <c r="O190" s="126">
        <v>0.308</v>
      </c>
      <c r="P190" s="126">
        <f>O190*H190</f>
        <v>371.79449999999997</v>
      </c>
      <c r="Q190" s="126">
        <v>3.4999999999999997E-5</v>
      </c>
      <c r="R190" s="126">
        <f>Q190*H190</f>
        <v>4.2249374999999999E-2</v>
      </c>
      <c r="S190" s="126">
        <v>0</v>
      </c>
      <c r="T190" s="127">
        <f>S190*H190</f>
        <v>0</v>
      </c>
      <c r="AR190" s="128" t="s">
        <v>133</v>
      </c>
      <c r="AT190" s="128" t="s">
        <v>128</v>
      </c>
      <c r="AU190" s="128" t="s">
        <v>73</v>
      </c>
      <c r="AY190" s="8" t="s">
        <v>125</v>
      </c>
      <c r="BE190" s="129">
        <f>IF(N190="základní",J190,0)</f>
        <v>0</v>
      </c>
      <c r="BF190" s="129">
        <f>IF(N190="snížená",J190,0)</f>
        <v>0</v>
      </c>
      <c r="BG190" s="129">
        <f>IF(N190="zákl. přenesená",J190,0)</f>
        <v>0</v>
      </c>
      <c r="BH190" s="129">
        <f>IF(N190="sníž. přenesená",J190,0)</f>
        <v>0</v>
      </c>
      <c r="BI190" s="129">
        <f>IF(N190="nulová",J190,0)</f>
        <v>0</v>
      </c>
      <c r="BJ190" s="8" t="s">
        <v>71</v>
      </c>
      <c r="BK190" s="129" t="e">
        <f>ROUND(#REF!*H190,2)</f>
        <v>#REF!</v>
      </c>
      <c r="BL190" s="8" t="s">
        <v>133</v>
      </c>
      <c r="BM190" s="128" t="s">
        <v>220</v>
      </c>
    </row>
    <row r="191" spans="2:65" s="1" customFormat="1" ht="19.5">
      <c r="B191" s="19"/>
      <c r="D191" s="130" t="s">
        <v>135</v>
      </c>
      <c r="F191" s="131" t="s">
        <v>221</v>
      </c>
      <c r="I191" s="8"/>
      <c r="J191" s="8"/>
      <c r="K191" s="8"/>
      <c r="L191" s="19"/>
      <c r="M191" s="132"/>
      <c r="T191" s="40"/>
      <c r="AT191" s="8" t="s">
        <v>135</v>
      </c>
      <c r="AU191" s="8" t="s">
        <v>73</v>
      </c>
    </row>
    <row r="192" spans="2:65" s="1" customFormat="1">
      <c r="B192" s="19"/>
      <c r="D192" s="133" t="s">
        <v>137</v>
      </c>
      <c r="F192" s="134" t="s">
        <v>222</v>
      </c>
      <c r="I192" s="8"/>
      <c r="J192" s="8"/>
      <c r="K192" s="8"/>
      <c r="L192" s="19"/>
      <c r="M192" s="132"/>
      <c r="T192" s="40"/>
      <c r="AT192" s="8" t="s">
        <v>137</v>
      </c>
      <c r="AU192" s="8" t="s">
        <v>73</v>
      </c>
    </row>
    <row r="193" spans="2:65" s="1" customFormat="1" ht="24.2" customHeight="1">
      <c r="B193" s="19"/>
      <c r="C193" s="119" t="s">
        <v>223</v>
      </c>
      <c r="D193" s="119" t="s">
        <v>128</v>
      </c>
      <c r="E193" s="120" t="s">
        <v>224</v>
      </c>
      <c r="F193" s="121" t="s">
        <v>225</v>
      </c>
      <c r="G193" s="122" t="s">
        <v>131</v>
      </c>
      <c r="H193" s="123">
        <v>750.19500000000005</v>
      </c>
      <c r="I193" s="186" t="s">
        <v>132</v>
      </c>
      <c r="J193" s="187"/>
      <c r="K193" s="188"/>
      <c r="L193" s="19"/>
      <c r="M193" s="124" t="s">
        <v>1</v>
      </c>
      <c r="N193" s="125" t="s">
        <v>33</v>
      </c>
      <c r="O193" s="126">
        <v>0.23699999999999999</v>
      </c>
      <c r="P193" s="126">
        <f>O193*H193</f>
        <v>177.79621499999999</v>
      </c>
      <c r="Q193" s="126">
        <v>0</v>
      </c>
      <c r="R193" s="126">
        <f>Q193*H193</f>
        <v>0</v>
      </c>
      <c r="S193" s="126">
        <v>0.20799999999999999</v>
      </c>
      <c r="T193" s="127">
        <f>S193*H193</f>
        <v>156.04056</v>
      </c>
      <c r="AR193" s="128" t="s">
        <v>133</v>
      </c>
      <c r="AT193" s="128" t="s">
        <v>128</v>
      </c>
      <c r="AU193" s="128" t="s">
        <v>73</v>
      </c>
      <c r="AY193" s="8" t="s">
        <v>125</v>
      </c>
      <c r="BE193" s="129">
        <f>IF(N193="základní",J193,0)</f>
        <v>0</v>
      </c>
      <c r="BF193" s="129">
        <f>IF(N193="snížená",J193,0)</f>
        <v>0</v>
      </c>
      <c r="BG193" s="129">
        <f>IF(N193="zákl. přenesená",J193,0)</f>
        <v>0</v>
      </c>
      <c r="BH193" s="129">
        <f>IF(N193="sníž. přenesená",J193,0)</f>
        <v>0</v>
      </c>
      <c r="BI193" s="129">
        <f>IF(N193="nulová",J193,0)</f>
        <v>0</v>
      </c>
      <c r="BJ193" s="8" t="s">
        <v>71</v>
      </c>
      <c r="BK193" s="129" t="e">
        <f>ROUND(#REF!*H193,2)</f>
        <v>#REF!</v>
      </c>
      <c r="BL193" s="8" t="s">
        <v>133</v>
      </c>
      <c r="BM193" s="128" t="s">
        <v>226</v>
      </c>
    </row>
    <row r="194" spans="2:65" s="1" customFormat="1" ht="19.5">
      <c r="B194" s="19"/>
      <c r="D194" s="130" t="s">
        <v>135</v>
      </c>
      <c r="F194" s="131" t="s">
        <v>227</v>
      </c>
      <c r="I194" s="8"/>
      <c r="J194" s="8"/>
      <c r="K194" s="8"/>
      <c r="L194" s="19"/>
      <c r="M194" s="132"/>
      <c r="T194" s="40"/>
      <c r="AT194" s="8" t="s">
        <v>135</v>
      </c>
      <c r="AU194" s="8" t="s">
        <v>73</v>
      </c>
    </row>
    <row r="195" spans="2:65" s="1" customFormat="1">
      <c r="B195" s="19"/>
      <c r="D195" s="133" t="s">
        <v>137</v>
      </c>
      <c r="F195" s="134" t="s">
        <v>228</v>
      </c>
      <c r="I195" s="8"/>
      <c r="J195" s="8"/>
      <c r="K195" s="8"/>
      <c r="L195" s="19"/>
      <c r="M195" s="132"/>
      <c r="T195" s="40"/>
      <c r="AT195" s="8" t="s">
        <v>137</v>
      </c>
      <c r="AU195" s="8" t="s">
        <v>73</v>
      </c>
    </row>
    <row r="196" spans="2:65" s="1" customFormat="1" ht="33" customHeight="1">
      <c r="B196" s="19"/>
      <c r="C196" s="119" t="s">
        <v>229</v>
      </c>
      <c r="D196" s="119" t="s">
        <v>128</v>
      </c>
      <c r="E196" s="120" t="s">
        <v>230</v>
      </c>
      <c r="F196" s="121" t="s">
        <v>231</v>
      </c>
      <c r="G196" s="122" t="s">
        <v>164</v>
      </c>
      <c r="H196" s="123">
        <v>57.128</v>
      </c>
      <c r="I196" s="186" t="s">
        <v>132</v>
      </c>
      <c r="J196" s="187"/>
      <c r="K196" s="188"/>
      <c r="L196" s="19"/>
      <c r="M196" s="124" t="s">
        <v>1</v>
      </c>
      <c r="N196" s="125" t="s">
        <v>33</v>
      </c>
      <c r="O196" s="126">
        <v>6.3449999999999998</v>
      </c>
      <c r="P196" s="126">
        <f>O196*H196</f>
        <v>362.47715999999997</v>
      </c>
      <c r="Q196" s="126">
        <v>0</v>
      </c>
      <c r="R196" s="126">
        <f>Q196*H196</f>
        <v>0</v>
      </c>
      <c r="S196" s="126">
        <v>2.2000000000000002</v>
      </c>
      <c r="T196" s="127">
        <f>S196*H196</f>
        <v>125.68160000000002</v>
      </c>
      <c r="AR196" s="128" t="s">
        <v>133</v>
      </c>
      <c r="AT196" s="128" t="s">
        <v>128</v>
      </c>
      <c r="AU196" s="128" t="s">
        <v>73</v>
      </c>
      <c r="AY196" s="8" t="s">
        <v>125</v>
      </c>
      <c r="BE196" s="129">
        <f>IF(N196="základní",J196,0)</f>
        <v>0</v>
      </c>
      <c r="BF196" s="129">
        <f>IF(N196="snížená",J196,0)</f>
        <v>0</v>
      </c>
      <c r="BG196" s="129">
        <f>IF(N196="zákl. přenesená",J196,0)</f>
        <v>0</v>
      </c>
      <c r="BH196" s="129">
        <f>IF(N196="sníž. přenesená",J196,0)</f>
        <v>0</v>
      </c>
      <c r="BI196" s="129">
        <f>IF(N196="nulová",J196,0)</f>
        <v>0</v>
      </c>
      <c r="BJ196" s="8" t="s">
        <v>71</v>
      </c>
      <c r="BK196" s="129" t="e">
        <f>ROUND(#REF!*H196,2)</f>
        <v>#REF!</v>
      </c>
      <c r="BL196" s="8" t="s">
        <v>133</v>
      </c>
      <c r="BM196" s="128" t="s">
        <v>232</v>
      </c>
    </row>
    <row r="197" spans="2:65" s="1" customFormat="1" ht="19.5">
      <c r="B197" s="19"/>
      <c r="D197" s="130" t="s">
        <v>135</v>
      </c>
      <c r="F197" s="131" t="s">
        <v>233</v>
      </c>
      <c r="I197" s="8"/>
      <c r="J197" s="8"/>
      <c r="K197" s="8"/>
      <c r="L197" s="19"/>
      <c r="M197" s="132"/>
      <c r="T197" s="40"/>
      <c r="AT197" s="8" t="s">
        <v>135</v>
      </c>
      <c r="AU197" s="8" t="s">
        <v>73</v>
      </c>
    </row>
    <row r="198" spans="2:65" s="1" customFormat="1">
      <c r="B198" s="19"/>
      <c r="D198" s="133" t="s">
        <v>137</v>
      </c>
      <c r="F198" s="134" t="s">
        <v>234</v>
      </c>
      <c r="I198" s="8"/>
      <c r="J198" s="8"/>
      <c r="K198" s="8"/>
      <c r="L198" s="19"/>
      <c r="M198" s="132"/>
      <c r="T198" s="40"/>
      <c r="AT198" s="8" t="s">
        <v>137</v>
      </c>
      <c r="AU198" s="8" t="s">
        <v>73</v>
      </c>
    </row>
    <row r="199" spans="2:65" s="1" customFormat="1" ht="24.2" customHeight="1">
      <c r="B199" s="19"/>
      <c r="C199" s="119" t="s">
        <v>235</v>
      </c>
      <c r="D199" s="119" t="s">
        <v>128</v>
      </c>
      <c r="E199" s="120" t="s">
        <v>236</v>
      </c>
      <c r="F199" s="121" t="s">
        <v>237</v>
      </c>
      <c r="G199" s="122" t="s">
        <v>164</v>
      </c>
      <c r="H199" s="123">
        <v>191.745</v>
      </c>
      <c r="I199" s="186" t="s">
        <v>132</v>
      </c>
      <c r="J199" s="187"/>
      <c r="K199" s="188"/>
      <c r="L199" s="19"/>
      <c r="M199" s="124" t="s">
        <v>1</v>
      </c>
      <c r="N199" s="125" t="s">
        <v>33</v>
      </c>
      <c r="O199" s="126">
        <v>1.35</v>
      </c>
      <c r="P199" s="126">
        <f>O199*H199</f>
        <v>258.85575</v>
      </c>
      <c r="Q199" s="126">
        <v>0</v>
      </c>
      <c r="R199" s="126">
        <f>Q199*H199</f>
        <v>0</v>
      </c>
      <c r="S199" s="126">
        <v>1.4</v>
      </c>
      <c r="T199" s="127">
        <f>S199*H199</f>
        <v>268.44299999999998</v>
      </c>
      <c r="AR199" s="128" t="s">
        <v>133</v>
      </c>
      <c r="AT199" s="128" t="s">
        <v>128</v>
      </c>
      <c r="AU199" s="128" t="s">
        <v>73</v>
      </c>
      <c r="AY199" s="8" t="s">
        <v>125</v>
      </c>
      <c r="BE199" s="129">
        <f>IF(N199="základní",J199,0)</f>
        <v>0</v>
      </c>
      <c r="BF199" s="129">
        <f>IF(N199="snížená",J199,0)</f>
        <v>0</v>
      </c>
      <c r="BG199" s="129">
        <f>IF(N199="zákl. přenesená",J199,0)</f>
        <v>0</v>
      </c>
      <c r="BH199" s="129">
        <f>IF(N199="sníž. přenesená",J199,0)</f>
        <v>0</v>
      </c>
      <c r="BI199" s="129">
        <f>IF(N199="nulová",J199,0)</f>
        <v>0</v>
      </c>
      <c r="BJ199" s="8" t="s">
        <v>71</v>
      </c>
      <c r="BK199" s="129" t="e">
        <f>ROUND(#REF!*H199,2)</f>
        <v>#REF!</v>
      </c>
      <c r="BL199" s="8" t="s">
        <v>133</v>
      </c>
      <c r="BM199" s="128" t="s">
        <v>238</v>
      </c>
    </row>
    <row r="200" spans="2:65" s="1" customFormat="1" ht="19.5">
      <c r="B200" s="19"/>
      <c r="D200" s="130" t="s">
        <v>135</v>
      </c>
      <c r="F200" s="131" t="s">
        <v>239</v>
      </c>
      <c r="I200" s="8"/>
      <c r="J200" s="8"/>
      <c r="K200" s="8"/>
      <c r="L200" s="19"/>
      <c r="M200" s="132"/>
      <c r="T200" s="40"/>
      <c r="AT200" s="8" t="s">
        <v>135</v>
      </c>
      <c r="AU200" s="8" t="s">
        <v>73</v>
      </c>
    </row>
    <row r="201" spans="2:65" s="1" customFormat="1">
      <c r="B201" s="19"/>
      <c r="D201" s="133" t="s">
        <v>137</v>
      </c>
      <c r="F201" s="134" t="s">
        <v>240</v>
      </c>
      <c r="I201" s="8"/>
      <c r="J201" s="8"/>
      <c r="K201" s="8"/>
      <c r="L201" s="19"/>
      <c r="M201" s="132"/>
      <c r="T201" s="40"/>
      <c r="AT201" s="8" t="s">
        <v>137</v>
      </c>
      <c r="AU201" s="8" t="s">
        <v>73</v>
      </c>
    </row>
    <row r="202" spans="2:65" s="1" customFormat="1" ht="21.75" customHeight="1">
      <c r="B202" s="19"/>
      <c r="C202" s="119" t="s">
        <v>241</v>
      </c>
      <c r="D202" s="119" t="s">
        <v>128</v>
      </c>
      <c r="E202" s="120" t="s">
        <v>242</v>
      </c>
      <c r="F202" s="121" t="s">
        <v>243</v>
      </c>
      <c r="G202" s="122" t="s">
        <v>131</v>
      </c>
      <c r="H202" s="123">
        <v>171</v>
      </c>
      <c r="I202" s="186" t="s">
        <v>132</v>
      </c>
      <c r="J202" s="187"/>
      <c r="K202" s="188"/>
      <c r="L202" s="19"/>
      <c r="M202" s="124" t="s">
        <v>1</v>
      </c>
      <c r="N202" s="125" t="s">
        <v>33</v>
      </c>
      <c r="O202" s="126">
        <v>0.61599999999999999</v>
      </c>
      <c r="P202" s="126">
        <f>O202*H202</f>
        <v>105.336</v>
      </c>
      <c r="Q202" s="126">
        <v>0</v>
      </c>
      <c r="R202" s="126">
        <f>Q202*H202</f>
        <v>0</v>
      </c>
      <c r="S202" s="126">
        <v>8.7999999999999995E-2</v>
      </c>
      <c r="T202" s="127">
        <f>S202*H202</f>
        <v>15.047999999999998</v>
      </c>
      <c r="AR202" s="128" t="s">
        <v>133</v>
      </c>
      <c r="AT202" s="128" t="s">
        <v>128</v>
      </c>
      <c r="AU202" s="128" t="s">
        <v>73</v>
      </c>
      <c r="AY202" s="8" t="s">
        <v>125</v>
      </c>
      <c r="BE202" s="129">
        <f>IF(N202="základní",J202,0)</f>
        <v>0</v>
      </c>
      <c r="BF202" s="129">
        <f>IF(N202="snížená",J202,0)</f>
        <v>0</v>
      </c>
      <c r="BG202" s="129">
        <f>IF(N202="zákl. přenesená",J202,0)</f>
        <v>0</v>
      </c>
      <c r="BH202" s="129">
        <f>IF(N202="sníž. přenesená",J202,0)</f>
        <v>0</v>
      </c>
      <c r="BI202" s="129">
        <f>IF(N202="nulová",J202,0)</f>
        <v>0</v>
      </c>
      <c r="BJ202" s="8" t="s">
        <v>71</v>
      </c>
      <c r="BK202" s="129" t="e">
        <f>ROUND(#REF!*H202,2)</f>
        <v>#REF!</v>
      </c>
      <c r="BL202" s="8" t="s">
        <v>133</v>
      </c>
      <c r="BM202" s="128" t="s">
        <v>244</v>
      </c>
    </row>
    <row r="203" spans="2:65" s="1" customFormat="1" ht="19.5">
      <c r="B203" s="19"/>
      <c r="D203" s="130" t="s">
        <v>135</v>
      </c>
      <c r="F203" s="131" t="s">
        <v>245</v>
      </c>
      <c r="I203" s="8"/>
      <c r="J203" s="8"/>
      <c r="K203" s="8"/>
      <c r="L203" s="19"/>
      <c r="M203" s="132"/>
      <c r="T203" s="40"/>
      <c r="AT203" s="8" t="s">
        <v>135</v>
      </c>
      <c r="AU203" s="8" t="s">
        <v>73</v>
      </c>
    </row>
    <row r="204" spans="2:65" s="1" customFormat="1">
      <c r="B204" s="19"/>
      <c r="D204" s="133" t="s">
        <v>137</v>
      </c>
      <c r="F204" s="134" t="s">
        <v>246</v>
      </c>
      <c r="I204" s="8"/>
      <c r="J204" s="8"/>
      <c r="K204" s="8"/>
      <c r="L204" s="19"/>
      <c r="M204" s="132"/>
      <c r="T204" s="40"/>
      <c r="AT204" s="8" t="s">
        <v>137</v>
      </c>
      <c r="AU204" s="8" t="s">
        <v>73</v>
      </c>
    </row>
    <row r="205" spans="2:65" s="1" customFormat="1" ht="24.2" customHeight="1">
      <c r="B205" s="19"/>
      <c r="C205" s="119" t="s">
        <v>247</v>
      </c>
      <c r="D205" s="119" t="s">
        <v>128</v>
      </c>
      <c r="E205" s="120" t="s">
        <v>248</v>
      </c>
      <c r="F205" s="121" t="s">
        <v>249</v>
      </c>
      <c r="G205" s="122" t="s">
        <v>250</v>
      </c>
      <c r="H205" s="123">
        <v>23</v>
      </c>
      <c r="I205" s="186" t="s">
        <v>132</v>
      </c>
      <c r="J205" s="187"/>
      <c r="K205" s="188"/>
      <c r="L205" s="19"/>
      <c r="M205" s="124" t="s">
        <v>1</v>
      </c>
      <c r="N205" s="125" t="s">
        <v>33</v>
      </c>
      <c r="O205" s="126">
        <v>1.5</v>
      </c>
      <c r="P205" s="126">
        <f>O205*H205</f>
        <v>34.5</v>
      </c>
      <c r="Q205" s="126">
        <v>1.225E-3</v>
      </c>
      <c r="R205" s="126">
        <f>Q205*H205</f>
        <v>2.8174999999999999E-2</v>
      </c>
      <c r="S205" s="126">
        <v>1.7000000000000001E-2</v>
      </c>
      <c r="T205" s="127">
        <f>S205*H205</f>
        <v>0.39100000000000001</v>
      </c>
      <c r="AR205" s="128" t="s">
        <v>133</v>
      </c>
      <c r="AT205" s="128" t="s">
        <v>128</v>
      </c>
      <c r="AU205" s="128" t="s">
        <v>73</v>
      </c>
      <c r="AY205" s="8" t="s">
        <v>125</v>
      </c>
      <c r="BE205" s="129">
        <f>IF(N205="základní",J205,0)</f>
        <v>0</v>
      </c>
      <c r="BF205" s="129">
        <f>IF(N205="snížená",J205,0)</f>
        <v>0</v>
      </c>
      <c r="BG205" s="129">
        <f>IF(N205="zákl. přenesená",J205,0)</f>
        <v>0</v>
      </c>
      <c r="BH205" s="129">
        <f>IF(N205="sníž. přenesená",J205,0)</f>
        <v>0</v>
      </c>
      <c r="BI205" s="129">
        <f>IF(N205="nulová",J205,0)</f>
        <v>0</v>
      </c>
      <c r="BJ205" s="8" t="s">
        <v>71</v>
      </c>
      <c r="BK205" s="129" t="e">
        <f>ROUND(#REF!*H205,2)</f>
        <v>#REF!</v>
      </c>
      <c r="BL205" s="8" t="s">
        <v>133</v>
      </c>
      <c r="BM205" s="128" t="s">
        <v>251</v>
      </c>
    </row>
    <row r="206" spans="2:65" s="1" customFormat="1" ht="29.25">
      <c r="B206" s="19"/>
      <c r="D206" s="130" t="s">
        <v>135</v>
      </c>
      <c r="F206" s="131" t="s">
        <v>252</v>
      </c>
      <c r="I206" s="8"/>
      <c r="J206" s="8"/>
      <c r="K206" s="8"/>
      <c r="L206" s="19"/>
      <c r="M206" s="132"/>
      <c r="T206" s="40"/>
      <c r="AT206" s="8" t="s">
        <v>135</v>
      </c>
      <c r="AU206" s="8" t="s">
        <v>73</v>
      </c>
    </row>
    <row r="207" spans="2:65" s="1" customFormat="1">
      <c r="B207" s="19"/>
      <c r="D207" s="133" t="s">
        <v>137</v>
      </c>
      <c r="F207" s="134" t="s">
        <v>253</v>
      </c>
      <c r="I207" s="8"/>
      <c r="J207" s="8"/>
      <c r="K207" s="8"/>
      <c r="L207" s="19"/>
      <c r="M207" s="132"/>
      <c r="T207" s="40"/>
      <c r="AT207" s="8" t="s">
        <v>137</v>
      </c>
      <c r="AU207" s="8" t="s">
        <v>73</v>
      </c>
    </row>
    <row r="208" spans="2:65" s="1" customFormat="1" ht="37.9" customHeight="1">
      <c r="B208" s="19"/>
      <c r="C208" s="119" t="s">
        <v>6</v>
      </c>
      <c r="D208" s="119" t="s">
        <v>128</v>
      </c>
      <c r="E208" s="120" t="s">
        <v>254</v>
      </c>
      <c r="F208" s="121" t="s">
        <v>255</v>
      </c>
      <c r="G208" s="122" t="s">
        <v>131</v>
      </c>
      <c r="H208" s="123">
        <v>800</v>
      </c>
      <c r="I208" s="186" t="s">
        <v>132</v>
      </c>
      <c r="J208" s="187"/>
      <c r="K208" s="188"/>
      <c r="L208" s="19"/>
      <c r="M208" s="124" t="s">
        <v>1</v>
      </c>
      <c r="N208" s="125" t="s">
        <v>33</v>
      </c>
      <c r="O208" s="126">
        <v>0.26</v>
      </c>
      <c r="P208" s="126">
        <f>O208*H208</f>
        <v>208</v>
      </c>
      <c r="Q208" s="126">
        <v>0</v>
      </c>
      <c r="R208" s="126">
        <f>Q208*H208</f>
        <v>0</v>
      </c>
      <c r="S208" s="126">
        <v>4.5999999999999999E-2</v>
      </c>
      <c r="T208" s="127">
        <f>S208*H208</f>
        <v>36.799999999999997</v>
      </c>
      <c r="AR208" s="128" t="s">
        <v>133</v>
      </c>
      <c r="AT208" s="128" t="s">
        <v>128</v>
      </c>
      <c r="AU208" s="128" t="s">
        <v>73</v>
      </c>
      <c r="AY208" s="8" t="s">
        <v>125</v>
      </c>
      <c r="BE208" s="129">
        <f>IF(N208="základní",J208,0)</f>
        <v>0</v>
      </c>
      <c r="BF208" s="129">
        <f>IF(N208="snížená",J208,0)</f>
        <v>0</v>
      </c>
      <c r="BG208" s="129">
        <f>IF(N208="zákl. přenesená",J208,0)</f>
        <v>0</v>
      </c>
      <c r="BH208" s="129">
        <f>IF(N208="sníž. přenesená",J208,0)</f>
        <v>0</v>
      </c>
      <c r="BI208" s="129">
        <f>IF(N208="nulová",J208,0)</f>
        <v>0</v>
      </c>
      <c r="BJ208" s="8" t="s">
        <v>71</v>
      </c>
      <c r="BK208" s="129" t="e">
        <f>ROUND(#REF!*H208,2)</f>
        <v>#REF!</v>
      </c>
      <c r="BL208" s="8" t="s">
        <v>133</v>
      </c>
      <c r="BM208" s="128" t="s">
        <v>256</v>
      </c>
    </row>
    <row r="209" spans="2:65" s="1" customFormat="1" ht="29.25">
      <c r="B209" s="19"/>
      <c r="D209" s="130" t="s">
        <v>135</v>
      </c>
      <c r="F209" s="131" t="s">
        <v>257</v>
      </c>
      <c r="I209" s="8"/>
      <c r="J209" s="8"/>
      <c r="K209" s="8"/>
      <c r="L209" s="19"/>
      <c r="M209" s="132"/>
      <c r="T209" s="40"/>
      <c r="AT209" s="8" t="s">
        <v>135</v>
      </c>
      <c r="AU209" s="8" t="s">
        <v>73</v>
      </c>
    </row>
    <row r="210" spans="2:65" s="1" customFormat="1">
      <c r="B210" s="19"/>
      <c r="D210" s="133" t="s">
        <v>137</v>
      </c>
      <c r="F210" s="134" t="s">
        <v>258</v>
      </c>
      <c r="I210" s="8"/>
      <c r="J210" s="8"/>
      <c r="K210" s="8"/>
      <c r="L210" s="19"/>
      <c r="M210" s="132"/>
      <c r="T210" s="40"/>
      <c r="AT210" s="8" t="s">
        <v>137</v>
      </c>
      <c r="AU210" s="8" t="s">
        <v>73</v>
      </c>
    </row>
    <row r="211" spans="2:65" s="1" customFormat="1" ht="24.2" customHeight="1">
      <c r="B211" s="19"/>
      <c r="C211" s="119" t="s">
        <v>259</v>
      </c>
      <c r="D211" s="119" t="s">
        <v>128</v>
      </c>
      <c r="E211" s="120" t="s">
        <v>260</v>
      </c>
      <c r="F211" s="121" t="s">
        <v>261</v>
      </c>
      <c r="G211" s="122" t="s">
        <v>131</v>
      </c>
      <c r="H211" s="123">
        <v>270</v>
      </c>
      <c r="I211" s="186" t="s">
        <v>132</v>
      </c>
      <c r="J211" s="187"/>
      <c r="K211" s="188"/>
      <c r="L211" s="19"/>
      <c r="M211" s="124" t="s">
        <v>1</v>
      </c>
      <c r="N211" s="125" t="s">
        <v>33</v>
      </c>
      <c r="O211" s="126">
        <v>0.3</v>
      </c>
      <c r="P211" s="126">
        <f>O211*H211</f>
        <v>81</v>
      </c>
      <c r="Q211" s="126">
        <v>0</v>
      </c>
      <c r="R211" s="126">
        <f>Q211*H211</f>
        <v>0</v>
      </c>
      <c r="S211" s="126">
        <v>6.8000000000000005E-2</v>
      </c>
      <c r="T211" s="127">
        <f>S211*H211</f>
        <v>18.360000000000003</v>
      </c>
      <c r="AR211" s="128" t="s">
        <v>133</v>
      </c>
      <c r="AT211" s="128" t="s">
        <v>128</v>
      </c>
      <c r="AU211" s="128" t="s">
        <v>73</v>
      </c>
      <c r="AY211" s="8" t="s">
        <v>125</v>
      </c>
      <c r="BE211" s="129">
        <f>IF(N211="základní",J211,0)</f>
        <v>0</v>
      </c>
      <c r="BF211" s="129">
        <f>IF(N211="snížená",J211,0)</f>
        <v>0</v>
      </c>
      <c r="BG211" s="129">
        <f>IF(N211="zákl. přenesená",J211,0)</f>
        <v>0</v>
      </c>
      <c r="BH211" s="129">
        <f>IF(N211="sníž. přenesená",J211,0)</f>
        <v>0</v>
      </c>
      <c r="BI211" s="129">
        <f>IF(N211="nulová",J211,0)</f>
        <v>0</v>
      </c>
      <c r="BJ211" s="8" t="s">
        <v>71</v>
      </c>
      <c r="BK211" s="129" t="e">
        <f>ROUND(#REF!*H211,2)</f>
        <v>#REF!</v>
      </c>
      <c r="BL211" s="8" t="s">
        <v>133</v>
      </c>
      <c r="BM211" s="128" t="s">
        <v>262</v>
      </c>
    </row>
    <row r="212" spans="2:65" s="1" customFormat="1" ht="29.25">
      <c r="B212" s="19"/>
      <c r="D212" s="130" t="s">
        <v>135</v>
      </c>
      <c r="F212" s="131" t="s">
        <v>263</v>
      </c>
      <c r="I212" s="8"/>
      <c r="J212" s="8"/>
      <c r="K212" s="8"/>
      <c r="L212" s="19"/>
      <c r="M212" s="132"/>
      <c r="T212" s="40"/>
      <c r="AT212" s="8" t="s">
        <v>135</v>
      </c>
      <c r="AU212" s="8" t="s">
        <v>73</v>
      </c>
    </row>
    <row r="213" spans="2:65" s="1" customFormat="1">
      <c r="B213" s="19"/>
      <c r="D213" s="133" t="s">
        <v>137</v>
      </c>
      <c r="F213" s="134" t="s">
        <v>264</v>
      </c>
      <c r="I213" s="8"/>
      <c r="J213" s="8"/>
      <c r="K213" s="8"/>
      <c r="L213" s="19"/>
      <c r="M213" s="132"/>
      <c r="T213" s="40"/>
      <c r="AT213" s="8" t="s">
        <v>137</v>
      </c>
      <c r="AU213" s="8" t="s">
        <v>73</v>
      </c>
    </row>
    <row r="214" spans="2:65" s="108" customFormat="1" ht="22.9" customHeight="1">
      <c r="B214" s="107"/>
      <c r="D214" s="109" t="s">
        <v>65</v>
      </c>
      <c r="E214" s="117" t="s">
        <v>265</v>
      </c>
      <c r="F214" s="117" t="s">
        <v>266</v>
      </c>
      <c r="I214" s="109"/>
      <c r="J214" s="144"/>
      <c r="K214" s="109"/>
      <c r="L214" s="107"/>
      <c r="M214" s="112"/>
      <c r="P214" s="113">
        <f>SUM(P215:P229)</f>
        <v>155.87690500000002</v>
      </c>
      <c r="R214" s="113">
        <f>SUM(R215:R229)</f>
        <v>0</v>
      </c>
      <c r="T214" s="114">
        <f>SUM(T215:T229)</f>
        <v>0</v>
      </c>
      <c r="AR214" s="109" t="s">
        <v>71</v>
      </c>
      <c r="AT214" s="115" t="s">
        <v>65</v>
      </c>
      <c r="AU214" s="115" t="s">
        <v>71</v>
      </c>
      <c r="AY214" s="109" t="s">
        <v>125</v>
      </c>
      <c r="BK214" s="116" t="e">
        <f>SUM(BK215:BK229)</f>
        <v>#REF!</v>
      </c>
    </row>
    <row r="215" spans="2:65" s="1" customFormat="1" ht="24.2" customHeight="1">
      <c r="B215" s="19"/>
      <c r="C215" s="119" t="s">
        <v>267</v>
      </c>
      <c r="D215" s="119" t="s">
        <v>128</v>
      </c>
      <c r="E215" s="120" t="s">
        <v>268</v>
      </c>
      <c r="F215" s="121" t="s">
        <v>269</v>
      </c>
      <c r="G215" s="122" t="s">
        <v>177</v>
      </c>
      <c r="H215" s="123">
        <v>727.18100000000004</v>
      </c>
      <c r="I215" s="186" t="s">
        <v>132</v>
      </c>
      <c r="J215" s="187"/>
      <c r="K215" s="188"/>
      <c r="L215" s="19"/>
      <c r="M215" s="124" t="s">
        <v>1</v>
      </c>
      <c r="N215" s="125" t="s">
        <v>33</v>
      </c>
      <c r="O215" s="126">
        <v>0.125</v>
      </c>
      <c r="P215" s="126">
        <f>O215*H215</f>
        <v>90.897625000000005</v>
      </c>
      <c r="Q215" s="126">
        <v>0</v>
      </c>
      <c r="R215" s="126">
        <f>Q215*H215</f>
        <v>0</v>
      </c>
      <c r="S215" s="126">
        <v>0</v>
      </c>
      <c r="T215" s="127">
        <f>S215*H215</f>
        <v>0</v>
      </c>
      <c r="AR215" s="128" t="s">
        <v>133</v>
      </c>
      <c r="AT215" s="128" t="s">
        <v>128</v>
      </c>
      <c r="AU215" s="128" t="s">
        <v>73</v>
      </c>
      <c r="AY215" s="8" t="s">
        <v>125</v>
      </c>
      <c r="BE215" s="129">
        <f>IF(N215="základní",J215,0)</f>
        <v>0</v>
      </c>
      <c r="BF215" s="129">
        <f>IF(N215="snížená",J215,0)</f>
        <v>0</v>
      </c>
      <c r="BG215" s="129">
        <f>IF(N215="zákl. přenesená",J215,0)</f>
        <v>0</v>
      </c>
      <c r="BH215" s="129">
        <f>IF(N215="sníž. přenesená",J215,0)</f>
        <v>0</v>
      </c>
      <c r="BI215" s="129">
        <f>IF(N215="nulová",J215,0)</f>
        <v>0</v>
      </c>
      <c r="BJ215" s="8" t="s">
        <v>71</v>
      </c>
      <c r="BK215" s="129" t="e">
        <f>ROUND(#REF!*H215,2)</f>
        <v>#REF!</v>
      </c>
      <c r="BL215" s="8" t="s">
        <v>133</v>
      </c>
      <c r="BM215" s="128" t="s">
        <v>270</v>
      </c>
    </row>
    <row r="216" spans="2:65" s="1" customFormat="1" ht="19.5">
      <c r="B216" s="19"/>
      <c r="D216" s="130" t="s">
        <v>135</v>
      </c>
      <c r="F216" s="131" t="s">
        <v>271</v>
      </c>
      <c r="I216" s="8"/>
      <c r="J216" s="8"/>
      <c r="K216" s="8"/>
      <c r="L216" s="19"/>
      <c r="M216" s="132"/>
      <c r="T216" s="40"/>
      <c r="AT216" s="8" t="s">
        <v>135</v>
      </c>
      <c r="AU216" s="8" t="s">
        <v>73</v>
      </c>
    </row>
    <row r="217" spans="2:65" s="1" customFormat="1">
      <c r="B217" s="19"/>
      <c r="D217" s="133" t="s">
        <v>137</v>
      </c>
      <c r="F217" s="134" t="s">
        <v>272</v>
      </c>
      <c r="I217" s="8"/>
      <c r="J217" s="8"/>
      <c r="K217" s="8"/>
      <c r="L217" s="19"/>
      <c r="M217" s="132"/>
      <c r="T217" s="40"/>
      <c r="AT217" s="8" t="s">
        <v>137</v>
      </c>
      <c r="AU217" s="8" t="s">
        <v>73</v>
      </c>
    </row>
    <row r="218" spans="2:65" s="1" customFormat="1" ht="24.2" customHeight="1">
      <c r="B218" s="19"/>
      <c r="C218" s="119" t="s">
        <v>273</v>
      </c>
      <c r="D218" s="119" t="s">
        <v>128</v>
      </c>
      <c r="E218" s="120" t="s">
        <v>274</v>
      </c>
      <c r="F218" s="121" t="s">
        <v>275</v>
      </c>
      <c r="G218" s="122" t="s">
        <v>177</v>
      </c>
      <c r="H218" s="123">
        <v>10829.88</v>
      </c>
      <c r="I218" s="186" t="s">
        <v>132</v>
      </c>
      <c r="J218" s="187"/>
      <c r="K218" s="188"/>
      <c r="L218" s="19"/>
      <c r="M218" s="124" t="s">
        <v>1</v>
      </c>
      <c r="N218" s="125" t="s">
        <v>33</v>
      </c>
      <c r="O218" s="126">
        <v>6.0000000000000001E-3</v>
      </c>
      <c r="P218" s="126">
        <f>O218*H218</f>
        <v>64.979280000000003</v>
      </c>
      <c r="Q218" s="126">
        <v>0</v>
      </c>
      <c r="R218" s="126">
        <f>Q218*H218</f>
        <v>0</v>
      </c>
      <c r="S218" s="126">
        <v>0</v>
      </c>
      <c r="T218" s="127">
        <f>S218*H218</f>
        <v>0</v>
      </c>
      <c r="AR218" s="128" t="s">
        <v>133</v>
      </c>
      <c r="AT218" s="128" t="s">
        <v>128</v>
      </c>
      <c r="AU218" s="128" t="s">
        <v>73</v>
      </c>
      <c r="AY218" s="8" t="s">
        <v>125</v>
      </c>
      <c r="BE218" s="129">
        <f>IF(N218="základní",J218,0)</f>
        <v>0</v>
      </c>
      <c r="BF218" s="129">
        <f>IF(N218="snížená",J218,0)</f>
        <v>0</v>
      </c>
      <c r="BG218" s="129">
        <f>IF(N218="zákl. přenesená",J218,0)</f>
        <v>0</v>
      </c>
      <c r="BH218" s="129">
        <f>IF(N218="sníž. přenesená",J218,0)</f>
        <v>0</v>
      </c>
      <c r="BI218" s="129">
        <f>IF(N218="nulová",J218,0)</f>
        <v>0</v>
      </c>
      <c r="BJ218" s="8" t="s">
        <v>71</v>
      </c>
      <c r="BK218" s="129" t="e">
        <f>ROUND(#REF!*H218,2)</f>
        <v>#REF!</v>
      </c>
      <c r="BL218" s="8" t="s">
        <v>133</v>
      </c>
      <c r="BM218" s="128" t="s">
        <v>276</v>
      </c>
    </row>
    <row r="219" spans="2:65" s="1" customFormat="1" ht="29.25">
      <c r="B219" s="19"/>
      <c r="D219" s="130" t="s">
        <v>135</v>
      </c>
      <c r="F219" s="131" t="s">
        <v>277</v>
      </c>
      <c r="I219" s="8"/>
      <c r="J219" s="8"/>
      <c r="K219" s="8"/>
      <c r="L219" s="19"/>
      <c r="M219" s="132"/>
      <c r="T219" s="40"/>
      <c r="AT219" s="8" t="s">
        <v>135</v>
      </c>
      <c r="AU219" s="8" t="s">
        <v>73</v>
      </c>
    </row>
    <row r="220" spans="2:65" s="1" customFormat="1">
      <c r="B220" s="19"/>
      <c r="D220" s="133" t="s">
        <v>137</v>
      </c>
      <c r="F220" s="134" t="s">
        <v>278</v>
      </c>
      <c r="I220" s="8"/>
      <c r="J220" s="8"/>
      <c r="K220" s="8"/>
      <c r="L220" s="19"/>
      <c r="M220" s="132"/>
      <c r="T220" s="40"/>
      <c r="AT220" s="8" t="s">
        <v>137</v>
      </c>
      <c r="AU220" s="8" t="s">
        <v>73</v>
      </c>
    </row>
    <row r="221" spans="2:65" s="1" customFormat="1" ht="33" customHeight="1">
      <c r="B221" s="19"/>
      <c r="C221" s="119" t="s">
        <v>279</v>
      </c>
      <c r="D221" s="119" t="s">
        <v>128</v>
      </c>
      <c r="E221" s="120" t="s">
        <v>280</v>
      </c>
      <c r="F221" s="121" t="s">
        <v>281</v>
      </c>
      <c r="G221" s="122" t="s">
        <v>177</v>
      </c>
      <c r="H221" s="123">
        <v>300</v>
      </c>
      <c r="I221" s="186" t="s">
        <v>132</v>
      </c>
      <c r="J221" s="187"/>
      <c r="K221" s="188"/>
      <c r="L221" s="19"/>
      <c r="M221" s="124" t="s">
        <v>1</v>
      </c>
      <c r="N221" s="125" t="s">
        <v>33</v>
      </c>
      <c r="O221" s="126">
        <v>0</v>
      </c>
      <c r="P221" s="126">
        <f>O221*H221</f>
        <v>0</v>
      </c>
      <c r="Q221" s="126">
        <v>0</v>
      </c>
      <c r="R221" s="126">
        <f>Q221*H221</f>
        <v>0</v>
      </c>
      <c r="S221" s="126">
        <v>0</v>
      </c>
      <c r="T221" s="127">
        <f>S221*H221</f>
        <v>0</v>
      </c>
      <c r="AR221" s="128" t="s">
        <v>133</v>
      </c>
      <c r="AT221" s="128" t="s">
        <v>128</v>
      </c>
      <c r="AU221" s="128" t="s">
        <v>73</v>
      </c>
      <c r="AY221" s="8" t="s">
        <v>125</v>
      </c>
      <c r="BE221" s="129">
        <f>IF(N221="základní",J221,0)</f>
        <v>0</v>
      </c>
      <c r="BF221" s="129">
        <f>IF(N221="snížená",J221,0)</f>
        <v>0</v>
      </c>
      <c r="BG221" s="129">
        <f>IF(N221="zákl. přenesená",J221,0)</f>
        <v>0</v>
      </c>
      <c r="BH221" s="129">
        <f>IF(N221="sníž. přenesená",J221,0)</f>
        <v>0</v>
      </c>
      <c r="BI221" s="129">
        <f>IF(N221="nulová",J221,0)</f>
        <v>0</v>
      </c>
      <c r="BJ221" s="8" t="s">
        <v>71</v>
      </c>
      <c r="BK221" s="129" t="e">
        <f>ROUND(#REF!*H221,2)</f>
        <v>#REF!</v>
      </c>
      <c r="BL221" s="8" t="s">
        <v>133</v>
      </c>
      <c r="BM221" s="128" t="s">
        <v>282</v>
      </c>
    </row>
    <row r="222" spans="2:65" s="1" customFormat="1" ht="19.5">
      <c r="B222" s="19"/>
      <c r="D222" s="130" t="s">
        <v>135</v>
      </c>
      <c r="F222" s="131" t="s">
        <v>283</v>
      </c>
      <c r="I222" s="8"/>
      <c r="J222" s="8"/>
      <c r="K222" s="8"/>
      <c r="L222" s="19"/>
      <c r="M222" s="132"/>
      <c r="T222" s="40"/>
      <c r="AT222" s="8" t="s">
        <v>135</v>
      </c>
      <c r="AU222" s="8" t="s">
        <v>73</v>
      </c>
    </row>
    <row r="223" spans="2:65" s="1" customFormat="1">
      <c r="B223" s="19"/>
      <c r="D223" s="133" t="s">
        <v>137</v>
      </c>
      <c r="F223" s="134" t="s">
        <v>284</v>
      </c>
      <c r="I223" s="8"/>
      <c r="J223" s="8"/>
      <c r="K223" s="8"/>
      <c r="L223" s="19"/>
      <c r="M223" s="132"/>
      <c r="T223" s="40"/>
      <c r="AT223" s="8" t="s">
        <v>137</v>
      </c>
      <c r="AU223" s="8" t="s">
        <v>73</v>
      </c>
    </row>
    <row r="224" spans="2:65" s="1" customFormat="1" ht="33" customHeight="1">
      <c r="B224" s="19"/>
      <c r="C224" s="119" t="s">
        <v>285</v>
      </c>
      <c r="D224" s="119" t="s">
        <v>128</v>
      </c>
      <c r="E224" s="120" t="s">
        <v>286</v>
      </c>
      <c r="F224" s="121" t="s">
        <v>287</v>
      </c>
      <c r="G224" s="122" t="s">
        <v>177</v>
      </c>
      <c r="H224" s="123">
        <v>181.86799999999999</v>
      </c>
      <c r="I224" s="186" t="s">
        <v>132</v>
      </c>
      <c r="J224" s="187"/>
      <c r="K224" s="188"/>
      <c r="L224" s="19"/>
      <c r="M224" s="124" t="s">
        <v>1</v>
      </c>
      <c r="N224" s="125" t="s">
        <v>33</v>
      </c>
      <c r="O224" s="126">
        <v>0</v>
      </c>
      <c r="P224" s="126">
        <f>O224*H224</f>
        <v>0</v>
      </c>
      <c r="Q224" s="126">
        <v>0</v>
      </c>
      <c r="R224" s="126">
        <f>Q224*H224</f>
        <v>0</v>
      </c>
      <c r="S224" s="126">
        <v>0</v>
      </c>
      <c r="T224" s="127">
        <f>S224*H224</f>
        <v>0</v>
      </c>
      <c r="AR224" s="128" t="s">
        <v>133</v>
      </c>
      <c r="AT224" s="128" t="s">
        <v>128</v>
      </c>
      <c r="AU224" s="128" t="s">
        <v>73</v>
      </c>
      <c r="AY224" s="8" t="s">
        <v>125</v>
      </c>
      <c r="BE224" s="129">
        <f>IF(N224="základní",J224,0)</f>
        <v>0</v>
      </c>
      <c r="BF224" s="129">
        <f>IF(N224="snížená",J224,0)</f>
        <v>0</v>
      </c>
      <c r="BG224" s="129">
        <f>IF(N224="zákl. přenesená",J224,0)</f>
        <v>0</v>
      </c>
      <c r="BH224" s="129">
        <f>IF(N224="sníž. přenesená",J224,0)</f>
        <v>0</v>
      </c>
      <c r="BI224" s="129">
        <f>IF(N224="nulová",J224,0)</f>
        <v>0</v>
      </c>
      <c r="BJ224" s="8" t="s">
        <v>71</v>
      </c>
      <c r="BK224" s="129" t="e">
        <f>ROUND(#REF!*H224,2)</f>
        <v>#REF!</v>
      </c>
      <c r="BL224" s="8" t="s">
        <v>133</v>
      </c>
      <c r="BM224" s="128" t="s">
        <v>288</v>
      </c>
    </row>
    <row r="225" spans="2:65" s="1" customFormat="1" ht="29.25">
      <c r="B225" s="19"/>
      <c r="D225" s="130" t="s">
        <v>135</v>
      </c>
      <c r="F225" s="131" t="s">
        <v>289</v>
      </c>
      <c r="I225" s="8"/>
      <c r="J225" s="8"/>
      <c r="K225" s="8"/>
      <c r="L225" s="19"/>
      <c r="M225" s="132"/>
      <c r="T225" s="40"/>
      <c r="AT225" s="8" t="s">
        <v>135</v>
      </c>
      <c r="AU225" s="8" t="s">
        <v>73</v>
      </c>
    </row>
    <row r="226" spans="2:65" s="1" customFormat="1">
      <c r="B226" s="19"/>
      <c r="D226" s="133" t="s">
        <v>137</v>
      </c>
      <c r="F226" s="134" t="s">
        <v>290</v>
      </c>
      <c r="I226" s="8"/>
      <c r="J226" s="8"/>
      <c r="K226" s="8"/>
      <c r="L226" s="19"/>
      <c r="M226" s="132"/>
      <c r="T226" s="40"/>
      <c r="AT226" s="8" t="s">
        <v>137</v>
      </c>
      <c r="AU226" s="8" t="s">
        <v>73</v>
      </c>
    </row>
    <row r="227" spans="2:65" s="1" customFormat="1" ht="33" customHeight="1">
      <c r="B227" s="19"/>
      <c r="C227" s="119" t="s">
        <v>291</v>
      </c>
      <c r="D227" s="119" t="s">
        <v>128</v>
      </c>
      <c r="E227" s="120" t="s">
        <v>292</v>
      </c>
      <c r="F227" s="121" t="s">
        <v>293</v>
      </c>
      <c r="G227" s="122" t="s">
        <v>177</v>
      </c>
      <c r="H227" s="123">
        <v>135</v>
      </c>
      <c r="I227" s="186" t="s">
        <v>132</v>
      </c>
      <c r="J227" s="187"/>
      <c r="K227" s="188"/>
      <c r="L227" s="19"/>
      <c r="M227" s="124" t="s">
        <v>1</v>
      </c>
      <c r="N227" s="125" t="s">
        <v>33</v>
      </c>
      <c r="O227" s="126">
        <v>0</v>
      </c>
      <c r="P227" s="126">
        <f>O227*H227</f>
        <v>0</v>
      </c>
      <c r="Q227" s="126">
        <v>0</v>
      </c>
      <c r="R227" s="126">
        <f>Q227*H227</f>
        <v>0</v>
      </c>
      <c r="S227" s="126">
        <v>0</v>
      </c>
      <c r="T227" s="127">
        <f>S227*H227</f>
        <v>0</v>
      </c>
      <c r="AR227" s="128" t="s">
        <v>133</v>
      </c>
      <c r="AT227" s="128" t="s">
        <v>128</v>
      </c>
      <c r="AU227" s="128" t="s">
        <v>73</v>
      </c>
      <c r="AY227" s="8" t="s">
        <v>125</v>
      </c>
      <c r="BE227" s="129">
        <f>IF(N227="základní",J227,0)</f>
        <v>0</v>
      </c>
      <c r="BF227" s="129">
        <f>IF(N227="snížená",J227,0)</f>
        <v>0</v>
      </c>
      <c r="BG227" s="129">
        <f>IF(N227="zákl. přenesená",J227,0)</f>
        <v>0</v>
      </c>
      <c r="BH227" s="129">
        <f>IF(N227="sníž. přenesená",J227,0)</f>
        <v>0</v>
      </c>
      <c r="BI227" s="129">
        <f>IF(N227="nulová",J227,0)</f>
        <v>0</v>
      </c>
      <c r="BJ227" s="8" t="s">
        <v>71</v>
      </c>
      <c r="BK227" s="129" t="e">
        <f>ROUND(#REF!*H227,2)</f>
        <v>#REF!</v>
      </c>
      <c r="BL227" s="8" t="s">
        <v>133</v>
      </c>
      <c r="BM227" s="128" t="s">
        <v>294</v>
      </c>
    </row>
    <row r="228" spans="2:65" s="1" customFormat="1" ht="19.5">
      <c r="B228" s="19"/>
      <c r="D228" s="130" t="s">
        <v>135</v>
      </c>
      <c r="F228" s="131" t="s">
        <v>295</v>
      </c>
      <c r="I228" s="8"/>
      <c r="J228" s="8"/>
      <c r="K228" s="8"/>
      <c r="L228" s="19"/>
      <c r="M228" s="132"/>
      <c r="T228" s="40"/>
      <c r="AT228" s="8" t="s">
        <v>135</v>
      </c>
      <c r="AU228" s="8" t="s">
        <v>73</v>
      </c>
    </row>
    <row r="229" spans="2:65" s="1" customFormat="1">
      <c r="B229" s="19"/>
      <c r="D229" s="133" t="s">
        <v>137</v>
      </c>
      <c r="F229" s="134" t="s">
        <v>296</v>
      </c>
      <c r="I229" s="8"/>
      <c r="J229" s="8"/>
      <c r="K229" s="8"/>
      <c r="L229" s="19"/>
      <c r="M229" s="132"/>
      <c r="T229" s="40"/>
      <c r="AT229" s="8" t="s">
        <v>137</v>
      </c>
      <c r="AU229" s="8" t="s">
        <v>73</v>
      </c>
    </row>
    <row r="230" spans="2:65" s="108" customFormat="1" ht="22.9" customHeight="1">
      <c r="B230" s="107"/>
      <c r="D230" s="109" t="s">
        <v>65</v>
      </c>
      <c r="E230" s="117" t="s">
        <v>297</v>
      </c>
      <c r="F230" s="117" t="s">
        <v>298</v>
      </c>
      <c r="I230" s="109"/>
      <c r="J230" s="144"/>
      <c r="K230" s="109"/>
      <c r="L230" s="107"/>
      <c r="M230" s="112"/>
      <c r="P230" s="113">
        <f>SUM(P231:P233)</f>
        <v>636.8140800000001</v>
      </c>
      <c r="R230" s="113">
        <f>SUM(R231:R233)</f>
        <v>0</v>
      </c>
      <c r="T230" s="114">
        <f>SUM(T231:T233)</f>
        <v>0</v>
      </c>
      <c r="AR230" s="109" t="s">
        <v>71</v>
      </c>
      <c r="AT230" s="115" t="s">
        <v>65</v>
      </c>
      <c r="AU230" s="115" t="s">
        <v>71</v>
      </c>
      <c r="AY230" s="109" t="s">
        <v>125</v>
      </c>
      <c r="BK230" s="116" t="e">
        <f>SUM(BK231:BK233)</f>
        <v>#REF!</v>
      </c>
    </row>
    <row r="231" spans="2:65" s="1" customFormat="1" ht="21.75" customHeight="1">
      <c r="B231" s="19"/>
      <c r="C231" s="119" t="s">
        <v>299</v>
      </c>
      <c r="D231" s="119" t="s">
        <v>128</v>
      </c>
      <c r="E231" s="120" t="s">
        <v>300</v>
      </c>
      <c r="F231" s="121" t="s">
        <v>301</v>
      </c>
      <c r="G231" s="122" t="s">
        <v>177</v>
      </c>
      <c r="H231" s="123">
        <v>150.19200000000001</v>
      </c>
      <c r="I231" s="186" t="s">
        <v>132</v>
      </c>
      <c r="J231" s="187"/>
      <c r="K231" s="188"/>
      <c r="L231" s="19"/>
      <c r="M231" s="124" t="s">
        <v>1</v>
      </c>
      <c r="N231" s="125" t="s">
        <v>33</v>
      </c>
      <c r="O231" s="126">
        <v>4.24</v>
      </c>
      <c r="P231" s="126">
        <f>O231*H231</f>
        <v>636.8140800000001</v>
      </c>
      <c r="Q231" s="126">
        <v>0</v>
      </c>
      <c r="R231" s="126">
        <f>Q231*H231</f>
        <v>0</v>
      </c>
      <c r="S231" s="126">
        <v>0</v>
      </c>
      <c r="T231" s="127">
        <f>S231*H231</f>
        <v>0</v>
      </c>
      <c r="AR231" s="128" t="s">
        <v>133</v>
      </c>
      <c r="AT231" s="128" t="s">
        <v>128</v>
      </c>
      <c r="AU231" s="128" t="s">
        <v>73</v>
      </c>
      <c r="AY231" s="8" t="s">
        <v>125</v>
      </c>
      <c r="BE231" s="129">
        <f>IF(N231="základní",J231,0)</f>
        <v>0</v>
      </c>
      <c r="BF231" s="129">
        <f>IF(N231="snížená",J231,0)</f>
        <v>0</v>
      </c>
      <c r="BG231" s="129">
        <f>IF(N231="zákl. přenesená",J231,0)</f>
        <v>0</v>
      </c>
      <c r="BH231" s="129">
        <f>IF(N231="sníž. přenesená",J231,0)</f>
        <v>0</v>
      </c>
      <c r="BI231" s="129">
        <f>IF(N231="nulová",J231,0)</f>
        <v>0</v>
      </c>
      <c r="BJ231" s="8" t="s">
        <v>71</v>
      </c>
      <c r="BK231" s="129" t="e">
        <f>ROUND(#REF!*H231,2)</f>
        <v>#REF!</v>
      </c>
      <c r="BL231" s="8" t="s">
        <v>133</v>
      </c>
      <c r="BM231" s="128" t="s">
        <v>302</v>
      </c>
    </row>
    <row r="232" spans="2:65" s="1" customFormat="1" ht="29.25">
      <c r="B232" s="19"/>
      <c r="D232" s="130" t="s">
        <v>135</v>
      </c>
      <c r="F232" s="131" t="s">
        <v>303</v>
      </c>
      <c r="I232" s="8"/>
      <c r="J232" s="8"/>
      <c r="K232" s="8"/>
      <c r="L232" s="19"/>
      <c r="M232" s="132"/>
      <c r="T232" s="40"/>
      <c r="AT232" s="8" t="s">
        <v>135</v>
      </c>
      <c r="AU232" s="8" t="s">
        <v>73</v>
      </c>
    </row>
    <row r="233" spans="2:65" s="1" customFormat="1">
      <c r="B233" s="19"/>
      <c r="D233" s="133" t="s">
        <v>137</v>
      </c>
      <c r="F233" s="134" t="s">
        <v>304</v>
      </c>
      <c r="I233" s="8"/>
      <c r="J233" s="8"/>
      <c r="K233" s="8"/>
      <c r="L233" s="19"/>
      <c r="M233" s="132"/>
      <c r="T233" s="40"/>
      <c r="AT233" s="8" t="s">
        <v>137</v>
      </c>
      <c r="AU233" s="8" t="s">
        <v>73</v>
      </c>
    </row>
    <row r="234" spans="2:65" s="108" customFormat="1" ht="25.9" customHeight="1">
      <c r="B234" s="107"/>
      <c r="D234" s="109" t="s">
        <v>65</v>
      </c>
      <c r="E234" s="110" t="s">
        <v>305</v>
      </c>
      <c r="F234" s="110" t="s">
        <v>306</v>
      </c>
      <c r="I234" s="109"/>
      <c r="J234" s="145"/>
      <c r="K234" s="109"/>
      <c r="L234" s="107"/>
      <c r="M234" s="112"/>
      <c r="P234" s="113">
        <f>P235+P250+P269+P284</f>
        <v>0</v>
      </c>
      <c r="R234" s="113">
        <f>R235+R250+R269+R284</f>
        <v>0</v>
      </c>
      <c r="T234" s="114">
        <f>T235+T250+T269+T284</f>
        <v>0</v>
      </c>
      <c r="AR234" s="109" t="s">
        <v>71</v>
      </c>
      <c r="AT234" s="115" t="s">
        <v>65</v>
      </c>
      <c r="AU234" s="115" t="s">
        <v>66</v>
      </c>
      <c r="AY234" s="109" t="s">
        <v>125</v>
      </c>
      <c r="BK234" s="116" t="e">
        <f>BK235+BK250+BK269+BK284</f>
        <v>#REF!</v>
      </c>
    </row>
    <row r="235" spans="2:65" s="108" customFormat="1" ht="22.9" customHeight="1">
      <c r="B235" s="107"/>
      <c r="D235" s="109" t="s">
        <v>65</v>
      </c>
      <c r="E235" s="117" t="s">
        <v>307</v>
      </c>
      <c r="F235" s="117" t="s">
        <v>308</v>
      </c>
      <c r="I235" s="109"/>
      <c r="J235" s="144"/>
      <c r="K235" s="109"/>
      <c r="L235" s="107"/>
      <c r="M235" s="112"/>
      <c r="P235" s="113">
        <f>SUM(P236:P249)</f>
        <v>0</v>
      </c>
      <c r="R235" s="113">
        <f>SUM(R236:R249)</f>
        <v>0</v>
      </c>
      <c r="T235" s="114">
        <f>SUM(T236:T249)</f>
        <v>0</v>
      </c>
      <c r="AR235" s="109" t="s">
        <v>71</v>
      </c>
      <c r="AT235" s="115" t="s">
        <v>65</v>
      </c>
      <c r="AU235" s="115" t="s">
        <v>71</v>
      </c>
      <c r="AY235" s="109" t="s">
        <v>125</v>
      </c>
      <c r="BK235" s="116" t="e">
        <f>SUM(BK236:BK249)</f>
        <v>#REF!</v>
      </c>
    </row>
    <row r="236" spans="2:65" s="1" customFormat="1" ht="21.75" customHeight="1">
      <c r="B236" s="19"/>
      <c r="C236" s="119" t="s">
        <v>309</v>
      </c>
      <c r="D236" s="119" t="s">
        <v>128</v>
      </c>
      <c r="E236" s="120" t="s">
        <v>310</v>
      </c>
      <c r="F236" s="121" t="s">
        <v>311</v>
      </c>
      <c r="G236" s="122" t="s">
        <v>250</v>
      </c>
      <c r="H236" s="123">
        <v>2025</v>
      </c>
      <c r="I236" s="186" t="s">
        <v>1</v>
      </c>
      <c r="J236" s="187"/>
      <c r="K236" s="188"/>
      <c r="L236" s="19"/>
      <c r="M236" s="124" t="s">
        <v>1</v>
      </c>
      <c r="N236" s="125" t="s">
        <v>33</v>
      </c>
      <c r="O236" s="126">
        <v>0</v>
      </c>
      <c r="P236" s="126">
        <f>O236*H236</f>
        <v>0</v>
      </c>
      <c r="Q236" s="126">
        <v>0</v>
      </c>
      <c r="R236" s="126">
        <f>Q236*H236</f>
        <v>0</v>
      </c>
      <c r="S236" s="126">
        <v>0</v>
      </c>
      <c r="T236" s="127">
        <f>S236*H236</f>
        <v>0</v>
      </c>
      <c r="AR236" s="128" t="s">
        <v>133</v>
      </c>
      <c r="AT236" s="128" t="s">
        <v>128</v>
      </c>
      <c r="AU236" s="128" t="s">
        <v>73</v>
      </c>
      <c r="AY236" s="8" t="s">
        <v>125</v>
      </c>
      <c r="BE236" s="129">
        <f>IF(N236="základní",J236,0)</f>
        <v>0</v>
      </c>
      <c r="BF236" s="129">
        <f>IF(N236="snížená",J236,0)</f>
        <v>0</v>
      </c>
      <c r="BG236" s="129">
        <f>IF(N236="zákl. přenesená",J236,0)</f>
        <v>0</v>
      </c>
      <c r="BH236" s="129">
        <f>IF(N236="sníž. přenesená",J236,0)</f>
        <v>0</v>
      </c>
      <c r="BI236" s="129">
        <f>IF(N236="nulová",J236,0)</f>
        <v>0</v>
      </c>
      <c r="BJ236" s="8" t="s">
        <v>71</v>
      </c>
      <c r="BK236" s="129" t="e">
        <f>ROUND(#REF!*H236,2)</f>
        <v>#REF!</v>
      </c>
      <c r="BL236" s="8" t="s">
        <v>133</v>
      </c>
      <c r="BM236" s="128" t="s">
        <v>312</v>
      </c>
    </row>
    <row r="237" spans="2:65" s="1" customFormat="1">
      <c r="B237" s="19"/>
      <c r="D237" s="130" t="s">
        <v>135</v>
      </c>
      <c r="F237" s="131" t="s">
        <v>311</v>
      </c>
      <c r="I237" s="8"/>
      <c r="J237" s="8"/>
      <c r="K237" s="8"/>
      <c r="L237" s="19"/>
      <c r="M237" s="132"/>
      <c r="T237" s="40"/>
      <c r="AT237" s="8" t="s">
        <v>135</v>
      </c>
      <c r="AU237" s="8" t="s">
        <v>73</v>
      </c>
    </row>
    <row r="238" spans="2:65" s="1" customFormat="1" ht="21.75" customHeight="1">
      <c r="B238" s="19"/>
      <c r="C238" s="119" t="s">
        <v>313</v>
      </c>
      <c r="D238" s="119" t="s">
        <v>128</v>
      </c>
      <c r="E238" s="120" t="s">
        <v>314</v>
      </c>
      <c r="F238" s="121" t="s">
        <v>315</v>
      </c>
      <c r="G238" s="122" t="s">
        <v>250</v>
      </c>
      <c r="H238" s="123">
        <v>3263</v>
      </c>
      <c r="I238" s="186" t="s">
        <v>1</v>
      </c>
      <c r="J238" s="187"/>
      <c r="K238" s="188"/>
      <c r="L238" s="19"/>
      <c r="M238" s="124" t="s">
        <v>1</v>
      </c>
      <c r="N238" s="125" t="s">
        <v>33</v>
      </c>
      <c r="O238" s="126">
        <v>0</v>
      </c>
      <c r="P238" s="126">
        <f>O238*H238</f>
        <v>0</v>
      </c>
      <c r="Q238" s="126">
        <v>0</v>
      </c>
      <c r="R238" s="126">
        <f>Q238*H238</f>
        <v>0</v>
      </c>
      <c r="S238" s="126">
        <v>0</v>
      </c>
      <c r="T238" s="127">
        <f>S238*H238</f>
        <v>0</v>
      </c>
      <c r="AR238" s="128" t="s">
        <v>133</v>
      </c>
      <c r="AT238" s="128" t="s">
        <v>128</v>
      </c>
      <c r="AU238" s="128" t="s">
        <v>73</v>
      </c>
      <c r="AY238" s="8" t="s">
        <v>125</v>
      </c>
      <c r="BE238" s="129">
        <f>IF(N238="základní",J238,0)</f>
        <v>0</v>
      </c>
      <c r="BF238" s="129">
        <f>IF(N238="snížená",J238,0)</f>
        <v>0</v>
      </c>
      <c r="BG238" s="129">
        <f>IF(N238="zákl. přenesená",J238,0)</f>
        <v>0</v>
      </c>
      <c r="BH238" s="129">
        <f>IF(N238="sníž. přenesená",J238,0)</f>
        <v>0</v>
      </c>
      <c r="BI238" s="129">
        <f>IF(N238="nulová",J238,0)</f>
        <v>0</v>
      </c>
      <c r="BJ238" s="8" t="s">
        <v>71</v>
      </c>
      <c r="BK238" s="129" t="e">
        <f>ROUND(#REF!*H238,2)</f>
        <v>#REF!</v>
      </c>
      <c r="BL238" s="8" t="s">
        <v>133</v>
      </c>
      <c r="BM238" s="128" t="s">
        <v>316</v>
      </c>
    </row>
    <row r="239" spans="2:65" s="1" customFormat="1">
      <c r="B239" s="19"/>
      <c r="D239" s="130" t="s">
        <v>135</v>
      </c>
      <c r="F239" s="131" t="s">
        <v>315</v>
      </c>
      <c r="I239" s="8"/>
      <c r="J239" s="8"/>
      <c r="K239" s="8"/>
      <c r="L239" s="19"/>
      <c r="M239" s="132"/>
      <c r="T239" s="40"/>
      <c r="AT239" s="8" t="s">
        <v>135</v>
      </c>
      <c r="AU239" s="8" t="s">
        <v>73</v>
      </c>
    </row>
    <row r="240" spans="2:65" s="1" customFormat="1" ht="21.75" customHeight="1">
      <c r="B240" s="19"/>
      <c r="C240" s="119" t="s">
        <v>317</v>
      </c>
      <c r="D240" s="119" t="s">
        <v>128</v>
      </c>
      <c r="E240" s="120" t="s">
        <v>318</v>
      </c>
      <c r="F240" s="121" t="s">
        <v>319</v>
      </c>
      <c r="G240" s="122" t="s">
        <v>250</v>
      </c>
      <c r="H240" s="123">
        <v>450</v>
      </c>
      <c r="I240" s="186" t="s">
        <v>1</v>
      </c>
      <c r="J240" s="187"/>
      <c r="K240" s="188"/>
      <c r="L240" s="19"/>
      <c r="M240" s="124" t="s">
        <v>1</v>
      </c>
      <c r="N240" s="125" t="s">
        <v>33</v>
      </c>
      <c r="O240" s="126">
        <v>0</v>
      </c>
      <c r="P240" s="126">
        <f>O240*H240</f>
        <v>0</v>
      </c>
      <c r="Q240" s="126">
        <v>0</v>
      </c>
      <c r="R240" s="126">
        <f>Q240*H240</f>
        <v>0</v>
      </c>
      <c r="S240" s="126">
        <v>0</v>
      </c>
      <c r="T240" s="127">
        <f>S240*H240</f>
        <v>0</v>
      </c>
      <c r="AR240" s="128" t="s">
        <v>133</v>
      </c>
      <c r="AT240" s="128" t="s">
        <v>128</v>
      </c>
      <c r="AU240" s="128" t="s">
        <v>73</v>
      </c>
      <c r="AY240" s="8" t="s">
        <v>125</v>
      </c>
      <c r="BE240" s="129">
        <f>IF(N240="základní",J240,0)</f>
        <v>0</v>
      </c>
      <c r="BF240" s="129">
        <f>IF(N240="snížená",J240,0)</f>
        <v>0</v>
      </c>
      <c r="BG240" s="129">
        <f>IF(N240="zákl. přenesená",J240,0)</f>
        <v>0</v>
      </c>
      <c r="BH240" s="129">
        <f>IF(N240="sníž. přenesená",J240,0)</f>
        <v>0</v>
      </c>
      <c r="BI240" s="129">
        <f>IF(N240="nulová",J240,0)</f>
        <v>0</v>
      </c>
      <c r="BJ240" s="8" t="s">
        <v>71</v>
      </c>
      <c r="BK240" s="129" t="e">
        <f>ROUND(#REF!*H240,2)</f>
        <v>#REF!</v>
      </c>
      <c r="BL240" s="8" t="s">
        <v>133</v>
      </c>
      <c r="BM240" s="128" t="s">
        <v>320</v>
      </c>
    </row>
    <row r="241" spans="2:65" s="1" customFormat="1">
      <c r="B241" s="19"/>
      <c r="D241" s="130" t="s">
        <v>135</v>
      </c>
      <c r="F241" s="131" t="s">
        <v>319</v>
      </c>
      <c r="I241" s="8"/>
      <c r="J241" s="8"/>
      <c r="K241" s="8"/>
      <c r="L241" s="19"/>
      <c r="M241" s="132"/>
      <c r="T241" s="40"/>
      <c r="AT241" s="8" t="s">
        <v>135</v>
      </c>
      <c r="AU241" s="8" t="s">
        <v>73</v>
      </c>
    </row>
    <row r="242" spans="2:65" s="1" customFormat="1" ht="21.75" customHeight="1">
      <c r="B242" s="19"/>
      <c r="C242" s="119" t="s">
        <v>321</v>
      </c>
      <c r="D242" s="119" t="s">
        <v>128</v>
      </c>
      <c r="E242" s="120" t="s">
        <v>322</v>
      </c>
      <c r="F242" s="121" t="s">
        <v>323</v>
      </c>
      <c r="G242" s="122" t="s">
        <v>250</v>
      </c>
      <c r="H242" s="123">
        <v>540</v>
      </c>
      <c r="I242" s="186" t="s">
        <v>1</v>
      </c>
      <c r="J242" s="187"/>
      <c r="K242" s="188"/>
      <c r="L242" s="19"/>
      <c r="M242" s="124" t="s">
        <v>1</v>
      </c>
      <c r="N242" s="125" t="s">
        <v>33</v>
      </c>
      <c r="O242" s="126">
        <v>0</v>
      </c>
      <c r="P242" s="126">
        <f>O242*H242</f>
        <v>0</v>
      </c>
      <c r="Q242" s="126">
        <v>0</v>
      </c>
      <c r="R242" s="126">
        <f>Q242*H242</f>
        <v>0</v>
      </c>
      <c r="S242" s="126">
        <v>0</v>
      </c>
      <c r="T242" s="127">
        <f>S242*H242</f>
        <v>0</v>
      </c>
      <c r="AR242" s="128" t="s">
        <v>133</v>
      </c>
      <c r="AT242" s="128" t="s">
        <v>128</v>
      </c>
      <c r="AU242" s="128" t="s">
        <v>73</v>
      </c>
      <c r="AY242" s="8" t="s">
        <v>125</v>
      </c>
      <c r="BE242" s="129">
        <f>IF(N242="základní",J242,0)</f>
        <v>0</v>
      </c>
      <c r="BF242" s="129">
        <f>IF(N242="snížená",J242,0)</f>
        <v>0</v>
      </c>
      <c r="BG242" s="129">
        <f>IF(N242="zákl. přenesená",J242,0)</f>
        <v>0</v>
      </c>
      <c r="BH242" s="129">
        <f>IF(N242="sníž. přenesená",J242,0)</f>
        <v>0</v>
      </c>
      <c r="BI242" s="129">
        <f>IF(N242="nulová",J242,0)</f>
        <v>0</v>
      </c>
      <c r="BJ242" s="8" t="s">
        <v>71</v>
      </c>
      <c r="BK242" s="129" t="e">
        <f>ROUND(#REF!*H242,2)</f>
        <v>#REF!</v>
      </c>
      <c r="BL242" s="8" t="s">
        <v>133</v>
      </c>
      <c r="BM242" s="128" t="s">
        <v>324</v>
      </c>
    </row>
    <row r="243" spans="2:65" s="1" customFormat="1">
      <c r="B243" s="19"/>
      <c r="D243" s="130" t="s">
        <v>135</v>
      </c>
      <c r="F243" s="131" t="s">
        <v>323</v>
      </c>
      <c r="I243" s="8"/>
      <c r="J243" s="8"/>
      <c r="K243" s="8"/>
      <c r="L243" s="19"/>
      <c r="M243" s="132"/>
      <c r="T243" s="40"/>
      <c r="AT243" s="8" t="s">
        <v>135</v>
      </c>
      <c r="AU243" s="8" t="s">
        <v>73</v>
      </c>
    </row>
    <row r="244" spans="2:65" s="1" customFormat="1" ht="21.75" customHeight="1">
      <c r="B244" s="19"/>
      <c r="C244" s="119" t="s">
        <v>325</v>
      </c>
      <c r="D244" s="119" t="s">
        <v>128</v>
      </c>
      <c r="E244" s="120" t="s">
        <v>326</v>
      </c>
      <c r="F244" s="121" t="s">
        <v>327</v>
      </c>
      <c r="G244" s="122" t="s">
        <v>250</v>
      </c>
      <c r="H244" s="123">
        <v>2025</v>
      </c>
      <c r="I244" s="186" t="s">
        <v>1</v>
      </c>
      <c r="J244" s="187"/>
      <c r="K244" s="188"/>
      <c r="L244" s="19"/>
      <c r="M244" s="124" t="s">
        <v>1</v>
      </c>
      <c r="N244" s="125" t="s">
        <v>33</v>
      </c>
      <c r="O244" s="126">
        <v>0</v>
      </c>
      <c r="P244" s="126">
        <f>O244*H244</f>
        <v>0</v>
      </c>
      <c r="Q244" s="126">
        <v>0</v>
      </c>
      <c r="R244" s="126">
        <f>Q244*H244</f>
        <v>0</v>
      </c>
      <c r="S244" s="126">
        <v>0</v>
      </c>
      <c r="T244" s="127">
        <f>S244*H244</f>
        <v>0</v>
      </c>
      <c r="AR244" s="128" t="s">
        <v>133</v>
      </c>
      <c r="AT244" s="128" t="s">
        <v>128</v>
      </c>
      <c r="AU244" s="128" t="s">
        <v>73</v>
      </c>
      <c r="AY244" s="8" t="s">
        <v>125</v>
      </c>
      <c r="BE244" s="129">
        <f>IF(N244="základní",J244,0)</f>
        <v>0</v>
      </c>
      <c r="BF244" s="129">
        <f>IF(N244="snížená",J244,0)</f>
        <v>0</v>
      </c>
      <c r="BG244" s="129">
        <f>IF(N244="zákl. přenesená",J244,0)</f>
        <v>0</v>
      </c>
      <c r="BH244" s="129">
        <f>IF(N244="sníž. přenesená",J244,0)</f>
        <v>0</v>
      </c>
      <c r="BI244" s="129">
        <f>IF(N244="nulová",J244,0)</f>
        <v>0</v>
      </c>
      <c r="BJ244" s="8" t="s">
        <v>71</v>
      </c>
      <c r="BK244" s="129" t="e">
        <f>ROUND(#REF!*H244,2)</f>
        <v>#REF!</v>
      </c>
      <c r="BL244" s="8" t="s">
        <v>133</v>
      </c>
      <c r="BM244" s="128" t="s">
        <v>328</v>
      </c>
    </row>
    <row r="245" spans="2:65" s="1" customFormat="1">
      <c r="B245" s="19"/>
      <c r="D245" s="130" t="s">
        <v>135</v>
      </c>
      <c r="F245" s="131" t="s">
        <v>327</v>
      </c>
      <c r="I245" s="8"/>
      <c r="J245" s="8"/>
      <c r="K245" s="8"/>
      <c r="L245" s="19"/>
      <c r="M245" s="132"/>
      <c r="T245" s="40"/>
      <c r="AT245" s="8" t="s">
        <v>135</v>
      </c>
      <c r="AU245" s="8" t="s">
        <v>73</v>
      </c>
    </row>
    <row r="246" spans="2:65" s="1" customFormat="1" ht="16.5" customHeight="1">
      <c r="B246" s="19"/>
      <c r="C246" s="119" t="s">
        <v>329</v>
      </c>
      <c r="D246" s="119" t="s">
        <v>128</v>
      </c>
      <c r="E246" s="120" t="s">
        <v>330</v>
      </c>
      <c r="F246" s="121" t="s">
        <v>331</v>
      </c>
      <c r="G246" s="122" t="s">
        <v>250</v>
      </c>
      <c r="H246" s="123">
        <v>1125</v>
      </c>
      <c r="I246" s="186" t="s">
        <v>1</v>
      </c>
      <c r="J246" s="187"/>
      <c r="K246" s="188"/>
      <c r="L246" s="19"/>
      <c r="M246" s="124" t="s">
        <v>1</v>
      </c>
      <c r="N246" s="125" t="s">
        <v>33</v>
      </c>
      <c r="O246" s="126">
        <v>0</v>
      </c>
      <c r="P246" s="126">
        <f>O246*H246</f>
        <v>0</v>
      </c>
      <c r="Q246" s="126">
        <v>0</v>
      </c>
      <c r="R246" s="126">
        <f>Q246*H246</f>
        <v>0</v>
      </c>
      <c r="S246" s="126">
        <v>0</v>
      </c>
      <c r="T246" s="127">
        <f>S246*H246</f>
        <v>0</v>
      </c>
      <c r="AR246" s="128" t="s">
        <v>133</v>
      </c>
      <c r="AT246" s="128" t="s">
        <v>128</v>
      </c>
      <c r="AU246" s="128" t="s">
        <v>73</v>
      </c>
      <c r="AY246" s="8" t="s">
        <v>125</v>
      </c>
      <c r="BE246" s="129">
        <f>IF(N246="základní",J246,0)</f>
        <v>0</v>
      </c>
      <c r="BF246" s="129">
        <f>IF(N246="snížená",J246,0)</f>
        <v>0</v>
      </c>
      <c r="BG246" s="129">
        <f>IF(N246="zákl. přenesená",J246,0)</f>
        <v>0</v>
      </c>
      <c r="BH246" s="129">
        <f>IF(N246="sníž. přenesená",J246,0)</f>
        <v>0</v>
      </c>
      <c r="BI246" s="129">
        <f>IF(N246="nulová",J246,0)</f>
        <v>0</v>
      </c>
      <c r="BJ246" s="8" t="s">
        <v>71</v>
      </c>
      <c r="BK246" s="129" t="e">
        <f>ROUND(#REF!*H246,2)</f>
        <v>#REF!</v>
      </c>
      <c r="BL246" s="8" t="s">
        <v>133</v>
      </c>
      <c r="BM246" s="128" t="s">
        <v>332</v>
      </c>
    </row>
    <row r="247" spans="2:65" s="1" customFormat="1">
      <c r="B247" s="19"/>
      <c r="D247" s="130" t="s">
        <v>135</v>
      </c>
      <c r="F247" s="131" t="s">
        <v>331</v>
      </c>
      <c r="I247" s="8"/>
      <c r="J247" s="8"/>
      <c r="K247" s="8"/>
      <c r="L247" s="19"/>
      <c r="M247" s="132"/>
      <c r="T247" s="40"/>
      <c r="AT247" s="8" t="s">
        <v>135</v>
      </c>
      <c r="AU247" s="8" t="s">
        <v>73</v>
      </c>
    </row>
    <row r="248" spans="2:65" s="1" customFormat="1" ht="21.75" customHeight="1">
      <c r="B248" s="19"/>
      <c r="C248" s="119" t="s">
        <v>333</v>
      </c>
      <c r="D248" s="119" t="s">
        <v>128</v>
      </c>
      <c r="E248" s="120" t="s">
        <v>334</v>
      </c>
      <c r="F248" s="121" t="s">
        <v>335</v>
      </c>
      <c r="G248" s="122" t="s">
        <v>250</v>
      </c>
      <c r="H248" s="123">
        <v>675</v>
      </c>
      <c r="I248" s="186" t="s">
        <v>1</v>
      </c>
      <c r="J248" s="187"/>
      <c r="K248" s="188"/>
      <c r="L248" s="19"/>
      <c r="M248" s="124" t="s">
        <v>1</v>
      </c>
      <c r="N248" s="125" t="s">
        <v>33</v>
      </c>
      <c r="O248" s="126">
        <v>0</v>
      </c>
      <c r="P248" s="126">
        <f>O248*H248</f>
        <v>0</v>
      </c>
      <c r="Q248" s="126">
        <v>0</v>
      </c>
      <c r="R248" s="126">
        <f>Q248*H248</f>
        <v>0</v>
      </c>
      <c r="S248" s="126">
        <v>0</v>
      </c>
      <c r="T248" s="127">
        <f>S248*H248</f>
        <v>0</v>
      </c>
      <c r="AR248" s="128" t="s">
        <v>133</v>
      </c>
      <c r="AT248" s="128" t="s">
        <v>128</v>
      </c>
      <c r="AU248" s="128" t="s">
        <v>73</v>
      </c>
      <c r="AY248" s="8" t="s">
        <v>125</v>
      </c>
      <c r="BE248" s="129">
        <f>IF(N248="základní",J248,0)</f>
        <v>0</v>
      </c>
      <c r="BF248" s="129">
        <f>IF(N248="snížená",J248,0)</f>
        <v>0</v>
      </c>
      <c r="BG248" s="129">
        <f>IF(N248="zákl. přenesená",J248,0)</f>
        <v>0</v>
      </c>
      <c r="BH248" s="129">
        <f>IF(N248="sníž. přenesená",J248,0)</f>
        <v>0</v>
      </c>
      <c r="BI248" s="129">
        <f>IF(N248="nulová",J248,0)</f>
        <v>0</v>
      </c>
      <c r="BJ248" s="8" t="s">
        <v>71</v>
      </c>
      <c r="BK248" s="129" t="e">
        <f>ROUND(#REF!*H248,2)</f>
        <v>#REF!</v>
      </c>
      <c r="BL248" s="8" t="s">
        <v>133</v>
      </c>
      <c r="BM248" s="128" t="s">
        <v>336</v>
      </c>
    </row>
    <row r="249" spans="2:65" s="1" customFormat="1">
      <c r="B249" s="19"/>
      <c r="D249" s="130" t="s">
        <v>135</v>
      </c>
      <c r="F249" s="131" t="s">
        <v>335</v>
      </c>
      <c r="I249" s="8"/>
      <c r="J249" s="8"/>
      <c r="K249" s="8"/>
      <c r="L249" s="19"/>
      <c r="M249" s="132"/>
      <c r="T249" s="40"/>
      <c r="AT249" s="8" t="s">
        <v>135</v>
      </c>
      <c r="AU249" s="8" t="s">
        <v>73</v>
      </c>
    </row>
    <row r="250" spans="2:65" s="108" customFormat="1" ht="22.9" customHeight="1">
      <c r="B250" s="107"/>
      <c r="D250" s="109" t="s">
        <v>65</v>
      </c>
      <c r="E250" s="117" t="s">
        <v>337</v>
      </c>
      <c r="F250" s="117" t="s">
        <v>338</v>
      </c>
      <c r="I250" s="109"/>
      <c r="J250" s="144"/>
      <c r="K250" s="109"/>
      <c r="L250" s="107"/>
      <c r="M250" s="112"/>
      <c r="P250" s="113">
        <f>SUM(P251:P268)</f>
        <v>0</v>
      </c>
      <c r="R250" s="113">
        <f>SUM(R251:R268)</f>
        <v>0</v>
      </c>
      <c r="T250" s="114">
        <f>SUM(T251:T268)</f>
        <v>0</v>
      </c>
      <c r="AR250" s="109" t="s">
        <v>71</v>
      </c>
      <c r="AT250" s="115" t="s">
        <v>65</v>
      </c>
      <c r="AU250" s="115" t="s">
        <v>71</v>
      </c>
      <c r="AY250" s="109" t="s">
        <v>125</v>
      </c>
      <c r="BK250" s="116" t="e">
        <f>SUM(BK251:BK268)</f>
        <v>#REF!</v>
      </c>
    </row>
    <row r="251" spans="2:65" s="1" customFormat="1" ht="37.9" customHeight="1">
      <c r="B251" s="19"/>
      <c r="C251" s="119" t="s">
        <v>339</v>
      </c>
      <c r="D251" s="119" t="s">
        <v>128</v>
      </c>
      <c r="E251" s="120" t="s">
        <v>340</v>
      </c>
      <c r="F251" s="121" t="s">
        <v>341</v>
      </c>
      <c r="G251" s="122" t="s">
        <v>342</v>
      </c>
      <c r="H251" s="123">
        <v>23</v>
      </c>
      <c r="I251" s="186" t="s">
        <v>1</v>
      </c>
      <c r="J251" s="187"/>
      <c r="K251" s="188"/>
      <c r="L251" s="19"/>
      <c r="M251" s="124" t="s">
        <v>1</v>
      </c>
      <c r="N251" s="125" t="s">
        <v>33</v>
      </c>
      <c r="O251" s="126">
        <v>0</v>
      </c>
      <c r="P251" s="126">
        <f>O251*H251</f>
        <v>0</v>
      </c>
      <c r="Q251" s="126">
        <v>0</v>
      </c>
      <c r="R251" s="126">
        <f>Q251*H251</f>
        <v>0</v>
      </c>
      <c r="S251" s="126">
        <v>0</v>
      </c>
      <c r="T251" s="127">
        <f>S251*H251</f>
        <v>0</v>
      </c>
      <c r="AR251" s="128" t="s">
        <v>133</v>
      </c>
      <c r="AT251" s="128" t="s">
        <v>128</v>
      </c>
      <c r="AU251" s="128" t="s">
        <v>73</v>
      </c>
      <c r="AY251" s="8" t="s">
        <v>125</v>
      </c>
      <c r="BE251" s="129">
        <f>IF(N251="základní",J251,0)</f>
        <v>0</v>
      </c>
      <c r="BF251" s="129">
        <f>IF(N251="snížená",J251,0)</f>
        <v>0</v>
      </c>
      <c r="BG251" s="129">
        <f>IF(N251="zákl. přenesená",J251,0)</f>
        <v>0</v>
      </c>
      <c r="BH251" s="129">
        <f>IF(N251="sníž. přenesená",J251,0)</f>
        <v>0</v>
      </c>
      <c r="BI251" s="129">
        <f>IF(N251="nulová",J251,0)</f>
        <v>0</v>
      </c>
      <c r="BJ251" s="8" t="s">
        <v>71</v>
      </c>
      <c r="BK251" s="129" t="e">
        <f>ROUND(#REF!*H251,2)</f>
        <v>#REF!</v>
      </c>
      <c r="BL251" s="8" t="s">
        <v>133</v>
      </c>
      <c r="BM251" s="128" t="s">
        <v>343</v>
      </c>
    </row>
    <row r="252" spans="2:65" s="1" customFormat="1" ht="19.5">
      <c r="B252" s="19"/>
      <c r="D252" s="130" t="s">
        <v>135</v>
      </c>
      <c r="F252" s="131" t="s">
        <v>341</v>
      </c>
      <c r="I252" s="8"/>
      <c r="J252" s="8"/>
      <c r="K252" s="8"/>
      <c r="L252" s="19"/>
      <c r="M252" s="132"/>
      <c r="T252" s="40"/>
      <c r="AT252" s="8" t="s">
        <v>135</v>
      </c>
      <c r="AU252" s="8" t="s">
        <v>73</v>
      </c>
    </row>
    <row r="253" spans="2:65" s="1" customFormat="1" ht="16.5" customHeight="1">
      <c r="B253" s="19"/>
      <c r="C253" s="119" t="s">
        <v>344</v>
      </c>
      <c r="D253" s="119" t="s">
        <v>128</v>
      </c>
      <c r="E253" s="120" t="s">
        <v>345</v>
      </c>
      <c r="F253" s="121" t="s">
        <v>346</v>
      </c>
      <c r="G253" s="122" t="s">
        <v>342</v>
      </c>
      <c r="H253" s="123">
        <v>45</v>
      </c>
      <c r="I253" s="186" t="s">
        <v>1</v>
      </c>
      <c r="J253" s="187"/>
      <c r="K253" s="188"/>
      <c r="L253" s="19"/>
      <c r="M253" s="124" t="s">
        <v>1</v>
      </c>
      <c r="N253" s="125" t="s">
        <v>33</v>
      </c>
      <c r="O253" s="126">
        <v>0</v>
      </c>
      <c r="P253" s="126">
        <f>O253*H253</f>
        <v>0</v>
      </c>
      <c r="Q253" s="126">
        <v>0</v>
      </c>
      <c r="R253" s="126">
        <f>Q253*H253</f>
        <v>0</v>
      </c>
      <c r="S253" s="126">
        <v>0</v>
      </c>
      <c r="T253" s="127">
        <f>S253*H253</f>
        <v>0</v>
      </c>
      <c r="AR253" s="128" t="s">
        <v>133</v>
      </c>
      <c r="AT253" s="128" t="s">
        <v>128</v>
      </c>
      <c r="AU253" s="128" t="s">
        <v>73</v>
      </c>
      <c r="AY253" s="8" t="s">
        <v>125</v>
      </c>
      <c r="BE253" s="129">
        <f>IF(N253="základní",J253,0)</f>
        <v>0</v>
      </c>
      <c r="BF253" s="129">
        <f>IF(N253="snížená",J253,0)</f>
        <v>0</v>
      </c>
      <c r="BG253" s="129">
        <f>IF(N253="zákl. přenesená",J253,0)</f>
        <v>0</v>
      </c>
      <c r="BH253" s="129">
        <f>IF(N253="sníž. přenesená",J253,0)</f>
        <v>0</v>
      </c>
      <c r="BI253" s="129">
        <f>IF(N253="nulová",J253,0)</f>
        <v>0</v>
      </c>
      <c r="BJ253" s="8" t="s">
        <v>71</v>
      </c>
      <c r="BK253" s="129" t="e">
        <f>ROUND(#REF!*H253,2)</f>
        <v>#REF!</v>
      </c>
      <c r="BL253" s="8" t="s">
        <v>133</v>
      </c>
      <c r="BM253" s="128" t="s">
        <v>347</v>
      </c>
    </row>
    <row r="254" spans="2:65" s="1" customFormat="1">
      <c r="B254" s="19"/>
      <c r="D254" s="130" t="s">
        <v>135</v>
      </c>
      <c r="F254" s="131" t="s">
        <v>346</v>
      </c>
      <c r="I254" s="8"/>
      <c r="J254" s="8"/>
      <c r="K254" s="8"/>
      <c r="L254" s="19"/>
      <c r="M254" s="132"/>
      <c r="T254" s="40"/>
      <c r="AT254" s="8" t="s">
        <v>135</v>
      </c>
      <c r="AU254" s="8" t="s">
        <v>73</v>
      </c>
    </row>
    <row r="255" spans="2:65" s="1" customFormat="1" ht="16.5" customHeight="1">
      <c r="B255" s="19"/>
      <c r="C255" s="119" t="s">
        <v>348</v>
      </c>
      <c r="D255" s="119" t="s">
        <v>128</v>
      </c>
      <c r="E255" s="120" t="s">
        <v>349</v>
      </c>
      <c r="F255" s="121" t="s">
        <v>350</v>
      </c>
      <c r="G255" s="122" t="s">
        <v>342</v>
      </c>
      <c r="H255" s="123">
        <v>45</v>
      </c>
      <c r="I255" s="186" t="s">
        <v>1</v>
      </c>
      <c r="J255" s="187"/>
      <c r="K255" s="188"/>
      <c r="L255" s="19"/>
      <c r="M255" s="124" t="s">
        <v>1</v>
      </c>
      <c r="N255" s="125" t="s">
        <v>33</v>
      </c>
      <c r="O255" s="126">
        <v>0</v>
      </c>
      <c r="P255" s="126">
        <f>O255*H255</f>
        <v>0</v>
      </c>
      <c r="Q255" s="126">
        <v>0</v>
      </c>
      <c r="R255" s="126">
        <f>Q255*H255</f>
        <v>0</v>
      </c>
      <c r="S255" s="126">
        <v>0</v>
      </c>
      <c r="T255" s="127">
        <f>S255*H255</f>
        <v>0</v>
      </c>
      <c r="AR255" s="128" t="s">
        <v>133</v>
      </c>
      <c r="AT255" s="128" t="s">
        <v>128</v>
      </c>
      <c r="AU255" s="128" t="s">
        <v>73</v>
      </c>
      <c r="AY255" s="8" t="s">
        <v>125</v>
      </c>
      <c r="BE255" s="129">
        <f>IF(N255="základní",J255,0)</f>
        <v>0</v>
      </c>
      <c r="BF255" s="129">
        <f>IF(N255="snížená",J255,0)</f>
        <v>0</v>
      </c>
      <c r="BG255" s="129">
        <f>IF(N255="zákl. přenesená",J255,0)</f>
        <v>0</v>
      </c>
      <c r="BH255" s="129">
        <f>IF(N255="sníž. přenesená",J255,0)</f>
        <v>0</v>
      </c>
      <c r="BI255" s="129">
        <f>IF(N255="nulová",J255,0)</f>
        <v>0</v>
      </c>
      <c r="BJ255" s="8" t="s">
        <v>71</v>
      </c>
      <c r="BK255" s="129" t="e">
        <f>ROUND(#REF!*H255,2)</f>
        <v>#REF!</v>
      </c>
      <c r="BL255" s="8" t="s">
        <v>133</v>
      </c>
      <c r="BM255" s="128" t="s">
        <v>351</v>
      </c>
    </row>
    <row r="256" spans="2:65" s="1" customFormat="1">
      <c r="B256" s="19"/>
      <c r="D256" s="130" t="s">
        <v>135</v>
      </c>
      <c r="F256" s="131" t="s">
        <v>350</v>
      </c>
      <c r="I256" s="8"/>
      <c r="J256" s="8"/>
      <c r="K256" s="8"/>
      <c r="L256" s="19"/>
      <c r="M256" s="132"/>
      <c r="T256" s="40"/>
      <c r="AT256" s="8" t="s">
        <v>135</v>
      </c>
      <c r="AU256" s="8" t="s">
        <v>73</v>
      </c>
    </row>
    <row r="257" spans="2:65" s="1" customFormat="1" ht="37.9" customHeight="1">
      <c r="B257" s="19"/>
      <c r="C257" s="119" t="s">
        <v>352</v>
      </c>
      <c r="D257" s="119" t="s">
        <v>128</v>
      </c>
      <c r="E257" s="120" t="s">
        <v>353</v>
      </c>
      <c r="F257" s="121" t="s">
        <v>354</v>
      </c>
      <c r="G257" s="122" t="s">
        <v>342</v>
      </c>
      <c r="H257" s="123">
        <v>45</v>
      </c>
      <c r="I257" s="186" t="s">
        <v>1</v>
      </c>
      <c r="J257" s="187"/>
      <c r="K257" s="188"/>
      <c r="L257" s="19"/>
      <c r="M257" s="124" t="s">
        <v>1</v>
      </c>
      <c r="N257" s="125" t="s">
        <v>33</v>
      </c>
      <c r="O257" s="126">
        <v>0</v>
      </c>
      <c r="P257" s="126">
        <f>O257*H257</f>
        <v>0</v>
      </c>
      <c r="Q257" s="126">
        <v>0</v>
      </c>
      <c r="R257" s="126">
        <f>Q257*H257</f>
        <v>0</v>
      </c>
      <c r="S257" s="126">
        <v>0</v>
      </c>
      <c r="T257" s="127">
        <f>S257*H257</f>
        <v>0</v>
      </c>
      <c r="AR257" s="128" t="s">
        <v>133</v>
      </c>
      <c r="AT257" s="128" t="s">
        <v>128</v>
      </c>
      <c r="AU257" s="128" t="s">
        <v>73</v>
      </c>
      <c r="AY257" s="8" t="s">
        <v>125</v>
      </c>
      <c r="BE257" s="129">
        <f>IF(N257="základní",J257,0)</f>
        <v>0</v>
      </c>
      <c r="BF257" s="129">
        <f>IF(N257="snížená",J257,0)</f>
        <v>0</v>
      </c>
      <c r="BG257" s="129">
        <f>IF(N257="zákl. přenesená",J257,0)</f>
        <v>0</v>
      </c>
      <c r="BH257" s="129">
        <f>IF(N257="sníž. přenesená",J257,0)</f>
        <v>0</v>
      </c>
      <c r="BI257" s="129">
        <f>IF(N257="nulová",J257,0)</f>
        <v>0</v>
      </c>
      <c r="BJ257" s="8" t="s">
        <v>71</v>
      </c>
      <c r="BK257" s="129" t="e">
        <f>ROUND(#REF!*H257,2)</f>
        <v>#REF!</v>
      </c>
      <c r="BL257" s="8" t="s">
        <v>133</v>
      </c>
      <c r="BM257" s="128" t="s">
        <v>355</v>
      </c>
    </row>
    <row r="258" spans="2:65" s="1" customFormat="1" ht="19.5">
      <c r="B258" s="19"/>
      <c r="D258" s="130" t="s">
        <v>135</v>
      </c>
      <c r="F258" s="131" t="s">
        <v>354</v>
      </c>
      <c r="I258" s="8"/>
      <c r="J258" s="8"/>
      <c r="K258" s="8"/>
      <c r="L258" s="19"/>
      <c r="M258" s="132"/>
      <c r="T258" s="40"/>
      <c r="AT258" s="8" t="s">
        <v>135</v>
      </c>
      <c r="AU258" s="8" t="s">
        <v>73</v>
      </c>
    </row>
    <row r="259" spans="2:65" s="1" customFormat="1" ht="37.9" customHeight="1">
      <c r="B259" s="19"/>
      <c r="C259" s="119" t="s">
        <v>356</v>
      </c>
      <c r="D259" s="119" t="s">
        <v>128</v>
      </c>
      <c r="E259" s="120" t="s">
        <v>357</v>
      </c>
      <c r="F259" s="121" t="s">
        <v>358</v>
      </c>
      <c r="G259" s="122" t="s">
        <v>342</v>
      </c>
      <c r="H259" s="123">
        <v>450</v>
      </c>
      <c r="I259" s="186" t="s">
        <v>1</v>
      </c>
      <c r="J259" s="187"/>
      <c r="K259" s="188"/>
      <c r="L259" s="19"/>
      <c r="M259" s="124" t="s">
        <v>1</v>
      </c>
      <c r="N259" s="125" t="s">
        <v>33</v>
      </c>
      <c r="O259" s="126">
        <v>0</v>
      </c>
      <c r="P259" s="126">
        <f>O259*H259</f>
        <v>0</v>
      </c>
      <c r="Q259" s="126">
        <v>0</v>
      </c>
      <c r="R259" s="126">
        <f>Q259*H259</f>
        <v>0</v>
      </c>
      <c r="S259" s="126">
        <v>0</v>
      </c>
      <c r="T259" s="127">
        <f>S259*H259</f>
        <v>0</v>
      </c>
      <c r="AR259" s="128" t="s">
        <v>133</v>
      </c>
      <c r="AT259" s="128" t="s">
        <v>128</v>
      </c>
      <c r="AU259" s="128" t="s">
        <v>73</v>
      </c>
      <c r="AY259" s="8" t="s">
        <v>125</v>
      </c>
      <c r="BE259" s="129">
        <f>IF(N259="základní",J259,0)</f>
        <v>0</v>
      </c>
      <c r="BF259" s="129">
        <f>IF(N259="snížená",J259,0)</f>
        <v>0</v>
      </c>
      <c r="BG259" s="129">
        <f>IF(N259="zákl. přenesená",J259,0)</f>
        <v>0</v>
      </c>
      <c r="BH259" s="129">
        <f>IF(N259="sníž. přenesená",J259,0)</f>
        <v>0</v>
      </c>
      <c r="BI259" s="129">
        <f>IF(N259="nulová",J259,0)</f>
        <v>0</v>
      </c>
      <c r="BJ259" s="8" t="s">
        <v>71</v>
      </c>
      <c r="BK259" s="129" t="e">
        <f>ROUND(#REF!*H259,2)</f>
        <v>#REF!</v>
      </c>
      <c r="BL259" s="8" t="s">
        <v>133</v>
      </c>
      <c r="BM259" s="128" t="s">
        <v>359</v>
      </c>
    </row>
    <row r="260" spans="2:65" s="1" customFormat="1" ht="19.5">
      <c r="B260" s="19"/>
      <c r="D260" s="130" t="s">
        <v>135</v>
      </c>
      <c r="F260" s="131" t="s">
        <v>358</v>
      </c>
      <c r="I260" s="8"/>
      <c r="J260" s="8"/>
      <c r="K260" s="8"/>
      <c r="L260" s="19"/>
      <c r="M260" s="132"/>
      <c r="T260" s="40"/>
      <c r="AT260" s="8" t="s">
        <v>135</v>
      </c>
      <c r="AU260" s="8" t="s">
        <v>73</v>
      </c>
    </row>
    <row r="261" spans="2:65" s="1" customFormat="1" ht="37.9" customHeight="1">
      <c r="B261" s="19"/>
      <c r="C261" s="119" t="s">
        <v>360</v>
      </c>
      <c r="D261" s="119" t="s">
        <v>128</v>
      </c>
      <c r="E261" s="120" t="s">
        <v>361</v>
      </c>
      <c r="F261" s="121" t="s">
        <v>362</v>
      </c>
      <c r="G261" s="122" t="s">
        <v>342</v>
      </c>
      <c r="H261" s="123">
        <v>608</v>
      </c>
      <c r="I261" s="186" t="s">
        <v>1</v>
      </c>
      <c r="J261" s="187"/>
      <c r="K261" s="188"/>
      <c r="L261" s="19"/>
      <c r="M261" s="124" t="s">
        <v>1</v>
      </c>
      <c r="N261" s="125" t="s">
        <v>33</v>
      </c>
      <c r="O261" s="126">
        <v>0</v>
      </c>
      <c r="P261" s="126">
        <f>O261*H261</f>
        <v>0</v>
      </c>
      <c r="Q261" s="126">
        <v>0</v>
      </c>
      <c r="R261" s="126">
        <f>Q261*H261</f>
        <v>0</v>
      </c>
      <c r="S261" s="126">
        <v>0</v>
      </c>
      <c r="T261" s="127">
        <f>S261*H261</f>
        <v>0</v>
      </c>
      <c r="AR261" s="128" t="s">
        <v>133</v>
      </c>
      <c r="AT261" s="128" t="s">
        <v>128</v>
      </c>
      <c r="AU261" s="128" t="s">
        <v>73</v>
      </c>
      <c r="AY261" s="8" t="s">
        <v>125</v>
      </c>
      <c r="BE261" s="129">
        <f>IF(N261="základní",J261,0)</f>
        <v>0</v>
      </c>
      <c r="BF261" s="129">
        <f>IF(N261="snížená",J261,0)</f>
        <v>0</v>
      </c>
      <c r="BG261" s="129">
        <f>IF(N261="zákl. přenesená",J261,0)</f>
        <v>0</v>
      </c>
      <c r="BH261" s="129">
        <f>IF(N261="sníž. přenesená",J261,0)</f>
        <v>0</v>
      </c>
      <c r="BI261" s="129">
        <f>IF(N261="nulová",J261,0)</f>
        <v>0</v>
      </c>
      <c r="BJ261" s="8" t="s">
        <v>71</v>
      </c>
      <c r="BK261" s="129" t="e">
        <f>ROUND(#REF!*H261,2)</f>
        <v>#REF!</v>
      </c>
      <c r="BL261" s="8" t="s">
        <v>133</v>
      </c>
      <c r="BM261" s="128" t="s">
        <v>363</v>
      </c>
    </row>
    <row r="262" spans="2:65" s="1" customFormat="1" ht="19.5">
      <c r="B262" s="19"/>
      <c r="D262" s="130" t="s">
        <v>135</v>
      </c>
      <c r="F262" s="131" t="s">
        <v>362</v>
      </c>
      <c r="I262" s="8"/>
      <c r="J262" s="8"/>
      <c r="K262" s="8"/>
      <c r="L262" s="19"/>
      <c r="M262" s="132"/>
      <c r="T262" s="40"/>
      <c r="AT262" s="8" t="s">
        <v>135</v>
      </c>
      <c r="AU262" s="8" t="s">
        <v>73</v>
      </c>
    </row>
    <row r="263" spans="2:65" s="1" customFormat="1" ht="37.9" customHeight="1">
      <c r="B263" s="19"/>
      <c r="C263" s="119" t="s">
        <v>364</v>
      </c>
      <c r="D263" s="119" t="s">
        <v>128</v>
      </c>
      <c r="E263" s="120" t="s">
        <v>365</v>
      </c>
      <c r="F263" s="121" t="s">
        <v>366</v>
      </c>
      <c r="G263" s="122" t="s">
        <v>342</v>
      </c>
      <c r="H263" s="123">
        <v>45</v>
      </c>
      <c r="I263" s="186" t="s">
        <v>1</v>
      </c>
      <c r="J263" s="187"/>
      <c r="K263" s="188"/>
      <c r="L263" s="19"/>
      <c r="M263" s="124" t="s">
        <v>1</v>
      </c>
      <c r="N263" s="125" t="s">
        <v>33</v>
      </c>
      <c r="O263" s="126">
        <v>0</v>
      </c>
      <c r="P263" s="126">
        <f>O263*H263</f>
        <v>0</v>
      </c>
      <c r="Q263" s="126">
        <v>0</v>
      </c>
      <c r="R263" s="126">
        <f>Q263*H263</f>
        <v>0</v>
      </c>
      <c r="S263" s="126">
        <v>0</v>
      </c>
      <c r="T263" s="127">
        <f>S263*H263</f>
        <v>0</v>
      </c>
      <c r="AR263" s="128" t="s">
        <v>133</v>
      </c>
      <c r="AT263" s="128" t="s">
        <v>128</v>
      </c>
      <c r="AU263" s="128" t="s">
        <v>73</v>
      </c>
      <c r="AY263" s="8" t="s">
        <v>125</v>
      </c>
      <c r="BE263" s="129">
        <f>IF(N263="základní",J263,0)</f>
        <v>0</v>
      </c>
      <c r="BF263" s="129">
        <f>IF(N263="snížená",J263,0)</f>
        <v>0</v>
      </c>
      <c r="BG263" s="129">
        <f>IF(N263="zákl. přenesená",J263,0)</f>
        <v>0</v>
      </c>
      <c r="BH263" s="129">
        <f>IF(N263="sníž. přenesená",J263,0)</f>
        <v>0</v>
      </c>
      <c r="BI263" s="129">
        <f>IF(N263="nulová",J263,0)</f>
        <v>0</v>
      </c>
      <c r="BJ263" s="8" t="s">
        <v>71</v>
      </c>
      <c r="BK263" s="129" t="e">
        <f>ROUND(#REF!*H263,2)</f>
        <v>#REF!</v>
      </c>
      <c r="BL263" s="8" t="s">
        <v>133</v>
      </c>
      <c r="BM263" s="128" t="s">
        <v>367</v>
      </c>
    </row>
    <row r="264" spans="2:65" s="1" customFormat="1" ht="19.5">
      <c r="B264" s="19"/>
      <c r="D264" s="130" t="s">
        <v>135</v>
      </c>
      <c r="F264" s="131" t="s">
        <v>368</v>
      </c>
      <c r="I264" s="8"/>
      <c r="J264" s="8"/>
      <c r="K264" s="8"/>
      <c r="L264" s="19"/>
      <c r="M264" s="132"/>
      <c r="T264" s="40"/>
      <c r="AT264" s="8" t="s">
        <v>135</v>
      </c>
      <c r="AU264" s="8" t="s">
        <v>73</v>
      </c>
    </row>
    <row r="265" spans="2:65" s="1" customFormat="1" ht="33" customHeight="1">
      <c r="B265" s="19"/>
      <c r="C265" s="119" t="s">
        <v>369</v>
      </c>
      <c r="D265" s="119" t="s">
        <v>128</v>
      </c>
      <c r="E265" s="120" t="s">
        <v>370</v>
      </c>
      <c r="F265" s="121" t="s">
        <v>371</v>
      </c>
      <c r="G265" s="122" t="s">
        <v>342</v>
      </c>
      <c r="H265" s="123">
        <v>23</v>
      </c>
      <c r="I265" s="186" t="s">
        <v>1</v>
      </c>
      <c r="J265" s="187"/>
      <c r="K265" s="188"/>
      <c r="L265" s="19"/>
      <c r="M265" s="124" t="s">
        <v>1</v>
      </c>
      <c r="N265" s="125" t="s">
        <v>33</v>
      </c>
      <c r="O265" s="126">
        <v>0</v>
      </c>
      <c r="P265" s="126">
        <f>O265*H265</f>
        <v>0</v>
      </c>
      <c r="Q265" s="126">
        <v>0</v>
      </c>
      <c r="R265" s="126">
        <f>Q265*H265</f>
        <v>0</v>
      </c>
      <c r="S265" s="126">
        <v>0</v>
      </c>
      <c r="T265" s="127">
        <f>S265*H265</f>
        <v>0</v>
      </c>
      <c r="AR265" s="128" t="s">
        <v>133</v>
      </c>
      <c r="AT265" s="128" t="s">
        <v>128</v>
      </c>
      <c r="AU265" s="128" t="s">
        <v>73</v>
      </c>
      <c r="AY265" s="8" t="s">
        <v>125</v>
      </c>
      <c r="BE265" s="129">
        <f>IF(N265="základní",J265,0)</f>
        <v>0</v>
      </c>
      <c r="BF265" s="129">
        <f>IF(N265="snížená",J265,0)</f>
        <v>0</v>
      </c>
      <c r="BG265" s="129">
        <f>IF(N265="zákl. přenesená",J265,0)</f>
        <v>0</v>
      </c>
      <c r="BH265" s="129">
        <f>IF(N265="sníž. přenesená",J265,0)</f>
        <v>0</v>
      </c>
      <c r="BI265" s="129">
        <f>IF(N265="nulová",J265,0)</f>
        <v>0</v>
      </c>
      <c r="BJ265" s="8" t="s">
        <v>71</v>
      </c>
      <c r="BK265" s="129" t="e">
        <f>ROUND(#REF!*H265,2)</f>
        <v>#REF!</v>
      </c>
      <c r="BL265" s="8" t="s">
        <v>133</v>
      </c>
      <c r="BM265" s="128" t="s">
        <v>372</v>
      </c>
    </row>
    <row r="266" spans="2:65" s="1" customFormat="1" ht="19.5">
      <c r="B266" s="19"/>
      <c r="D266" s="130" t="s">
        <v>135</v>
      </c>
      <c r="F266" s="131" t="s">
        <v>371</v>
      </c>
      <c r="I266" s="8"/>
      <c r="J266" s="8"/>
      <c r="K266" s="8"/>
      <c r="L266" s="19"/>
      <c r="M266" s="132"/>
      <c r="T266" s="40"/>
      <c r="AT266" s="8" t="s">
        <v>135</v>
      </c>
      <c r="AU266" s="8" t="s">
        <v>73</v>
      </c>
    </row>
    <row r="267" spans="2:65" s="1" customFormat="1" ht="33" customHeight="1">
      <c r="B267" s="19"/>
      <c r="C267" s="119" t="s">
        <v>373</v>
      </c>
      <c r="D267" s="119" t="s">
        <v>128</v>
      </c>
      <c r="E267" s="120" t="s">
        <v>374</v>
      </c>
      <c r="F267" s="121" t="s">
        <v>375</v>
      </c>
      <c r="G267" s="122" t="s">
        <v>342</v>
      </c>
      <c r="H267" s="123">
        <v>45</v>
      </c>
      <c r="I267" s="186" t="s">
        <v>1</v>
      </c>
      <c r="J267" s="187"/>
      <c r="K267" s="188"/>
      <c r="L267" s="19"/>
      <c r="M267" s="124" t="s">
        <v>1</v>
      </c>
      <c r="N267" s="125" t="s">
        <v>33</v>
      </c>
      <c r="O267" s="126">
        <v>0</v>
      </c>
      <c r="P267" s="126">
        <f>O267*H267</f>
        <v>0</v>
      </c>
      <c r="Q267" s="126">
        <v>0</v>
      </c>
      <c r="R267" s="126">
        <f>Q267*H267</f>
        <v>0</v>
      </c>
      <c r="S267" s="126">
        <v>0</v>
      </c>
      <c r="T267" s="127">
        <f>S267*H267</f>
        <v>0</v>
      </c>
      <c r="AR267" s="128" t="s">
        <v>133</v>
      </c>
      <c r="AT267" s="128" t="s">
        <v>128</v>
      </c>
      <c r="AU267" s="128" t="s">
        <v>73</v>
      </c>
      <c r="AY267" s="8" t="s">
        <v>125</v>
      </c>
      <c r="BE267" s="129">
        <f>IF(N267="základní",J267,0)</f>
        <v>0</v>
      </c>
      <c r="BF267" s="129">
        <f>IF(N267="snížená",J267,0)</f>
        <v>0</v>
      </c>
      <c r="BG267" s="129">
        <f>IF(N267="zákl. přenesená",J267,0)</f>
        <v>0</v>
      </c>
      <c r="BH267" s="129">
        <f>IF(N267="sníž. přenesená",J267,0)</f>
        <v>0</v>
      </c>
      <c r="BI267" s="129">
        <f>IF(N267="nulová",J267,0)</f>
        <v>0</v>
      </c>
      <c r="BJ267" s="8" t="s">
        <v>71</v>
      </c>
      <c r="BK267" s="129" t="e">
        <f>ROUND(#REF!*H267,2)</f>
        <v>#REF!</v>
      </c>
      <c r="BL267" s="8" t="s">
        <v>133</v>
      </c>
      <c r="BM267" s="128" t="s">
        <v>376</v>
      </c>
    </row>
    <row r="268" spans="2:65" s="1" customFormat="1" ht="19.5">
      <c r="B268" s="19"/>
      <c r="D268" s="130" t="s">
        <v>135</v>
      </c>
      <c r="F268" s="131" t="s">
        <v>375</v>
      </c>
      <c r="I268" s="8"/>
      <c r="J268" s="8"/>
      <c r="K268" s="8"/>
      <c r="L268" s="19"/>
      <c r="M268" s="132"/>
      <c r="T268" s="40"/>
      <c r="AT268" s="8" t="s">
        <v>135</v>
      </c>
      <c r="AU268" s="8" t="s">
        <v>73</v>
      </c>
    </row>
    <row r="269" spans="2:65" s="108" customFormat="1" ht="22.9" customHeight="1">
      <c r="B269" s="107"/>
      <c r="D269" s="109" t="s">
        <v>65</v>
      </c>
      <c r="E269" s="117" t="s">
        <v>377</v>
      </c>
      <c r="F269" s="117" t="s">
        <v>378</v>
      </c>
      <c r="I269" s="109"/>
      <c r="J269" s="144"/>
      <c r="K269" s="109"/>
      <c r="L269" s="107"/>
      <c r="M269" s="112"/>
      <c r="P269" s="113">
        <f>SUM(P270:P283)</f>
        <v>0</v>
      </c>
      <c r="R269" s="113">
        <f>SUM(R270:R283)</f>
        <v>0</v>
      </c>
      <c r="T269" s="114">
        <f>SUM(T270:T283)</f>
        <v>0</v>
      </c>
      <c r="AR269" s="109" t="s">
        <v>71</v>
      </c>
      <c r="AT269" s="115" t="s">
        <v>65</v>
      </c>
      <c r="AU269" s="115" t="s">
        <v>71</v>
      </c>
      <c r="AY269" s="109" t="s">
        <v>125</v>
      </c>
      <c r="BK269" s="116" t="e">
        <f>SUM(BK270:BK283)</f>
        <v>#REF!</v>
      </c>
    </row>
    <row r="270" spans="2:65" s="1" customFormat="1" ht="33" customHeight="1">
      <c r="B270" s="19"/>
      <c r="C270" s="119" t="s">
        <v>379</v>
      </c>
      <c r="D270" s="119" t="s">
        <v>128</v>
      </c>
      <c r="E270" s="120" t="s">
        <v>380</v>
      </c>
      <c r="F270" s="121" t="s">
        <v>381</v>
      </c>
      <c r="G270" s="122" t="s">
        <v>250</v>
      </c>
      <c r="H270" s="123">
        <v>225</v>
      </c>
      <c r="I270" s="186" t="s">
        <v>1</v>
      </c>
      <c r="J270" s="187"/>
      <c r="K270" s="188"/>
      <c r="L270" s="19"/>
      <c r="M270" s="124" t="s">
        <v>1</v>
      </c>
      <c r="N270" s="125" t="s">
        <v>33</v>
      </c>
      <c r="O270" s="126">
        <v>0</v>
      </c>
      <c r="P270" s="126">
        <f>O270*H270</f>
        <v>0</v>
      </c>
      <c r="Q270" s="126">
        <v>0</v>
      </c>
      <c r="R270" s="126">
        <f>Q270*H270</f>
        <v>0</v>
      </c>
      <c r="S270" s="126">
        <v>0</v>
      </c>
      <c r="T270" s="127">
        <f>S270*H270</f>
        <v>0</v>
      </c>
      <c r="AR270" s="128" t="s">
        <v>133</v>
      </c>
      <c r="AT270" s="128" t="s">
        <v>128</v>
      </c>
      <c r="AU270" s="128" t="s">
        <v>73</v>
      </c>
      <c r="AY270" s="8" t="s">
        <v>125</v>
      </c>
      <c r="BE270" s="129">
        <f>IF(N270="základní",J270,0)</f>
        <v>0</v>
      </c>
      <c r="BF270" s="129">
        <f>IF(N270="snížená",J270,0)</f>
        <v>0</v>
      </c>
      <c r="BG270" s="129">
        <f>IF(N270="zákl. přenesená",J270,0)</f>
        <v>0</v>
      </c>
      <c r="BH270" s="129">
        <f>IF(N270="sníž. přenesená",J270,0)</f>
        <v>0</v>
      </c>
      <c r="BI270" s="129">
        <f>IF(N270="nulová",J270,0)</f>
        <v>0</v>
      </c>
      <c r="BJ270" s="8" t="s">
        <v>71</v>
      </c>
      <c r="BK270" s="129" t="e">
        <f>ROUND(#REF!*H270,2)</f>
        <v>#REF!</v>
      </c>
      <c r="BL270" s="8" t="s">
        <v>133</v>
      </c>
      <c r="BM270" s="128" t="s">
        <v>382</v>
      </c>
    </row>
    <row r="271" spans="2:65" s="1" customFormat="1" ht="19.5">
      <c r="B271" s="19"/>
      <c r="D271" s="130" t="s">
        <v>135</v>
      </c>
      <c r="F271" s="131" t="s">
        <v>381</v>
      </c>
      <c r="I271" s="8"/>
      <c r="J271" s="8"/>
      <c r="K271" s="8"/>
      <c r="L271" s="19"/>
      <c r="M271" s="132"/>
      <c r="T271" s="40"/>
      <c r="AT271" s="8" t="s">
        <v>135</v>
      </c>
      <c r="AU271" s="8" t="s">
        <v>73</v>
      </c>
    </row>
    <row r="272" spans="2:65" s="1" customFormat="1" ht="24.2" customHeight="1">
      <c r="B272" s="19"/>
      <c r="C272" s="119" t="s">
        <v>383</v>
      </c>
      <c r="D272" s="119" t="s">
        <v>128</v>
      </c>
      <c r="E272" s="120" t="s">
        <v>384</v>
      </c>
      <c r="F272" s="121" t="s">
        <v>385</v>
      </c>
      <c r="G272" s="122" t="s">
        <v>342</v>
      </c>
      <c r="H272" s="123">
        <v>1125</v>
      </c>
      <c r="I272" s="186" t="s">
        <v>1</v>
      </c>
      <c r="J272" s="187"/>
      <c r="K272" s="188"/>
      <c r="L272" s="19"/>
      <c r="M272" s="124" t="s">
        <v>1</v>
      </c>
      <c r="N272" s="125" t="s">
        <v>33</v>
      </c>
      <c r="O272" s="126">
        <v>0</v>
      </c>
      <c r="P272" s="126">
        <f>O272*H272</f>
        <v>0</v>
      </c>
      <c r="Q272" s="126">
        <v>0</v>
      </c>
      <c r="R272" s="126">
        <f>Q272*H272</f>
        <v>0</v>
      </c>
      <c r="S272" s="126">
        <v>0</v>
      </c>
      <c r="T272" s="127">
        <f>S272*H272</f>
        <v>0</v>
      </c>
      <c r="AR272" s="128" t="s">
        <v>133</v>
      </c>
      <c r="AT272" s="128" t="s">
        <v>128</v>
      </c>
      <c r="AU272" s="128" t="s">
        <v>73</v>
      </c>
      <c r="AY272" s="8" t="s">
        <v>125</v>
      </c>
      <c r="BE272" s="129">
        <f>IF(N272="základní",J272,0)</f>
        <v>0</v>
      </c>
      <c r="BF272" s="129">
        <f>IF(N272="snížená",J272,0)</f>
        <v>0</v>
      </c>
      <c r="BG272" s="129">
        <f>IF(N272="zákl. přenesená",J272,0)</f>
        <v>0</v>
      </c>
      <c r="BH272" s="129">
        <f>IF(N272="sníž. přenesená",J272,0)</f>
        <v>0</v>
      </c>
      <c r="BI272" s="129">
        <f>IF(N272="nulová",J272,0)</f>
        <v>0</v>
      </c>
      <c r="BJ272" s="8" t="s">
        <v>71</v>
      </c>
      <c r="BK272" s="129" t="e">
        <f>ROUND(#REF!*H272,2)</f>
        <v>#REF!</v>
      </c>
      <c r="BL272" s="8" t="s">
        <v>133</v>
      </c>
      <c r="BM272" s="128" t="s">
        <v>386</v>
      </c>
    </row>
    <row r="273" spans="2:65" s="1" customFormat="1" ht="19.5">
      <c r="B273" s="19"/>
      <c r="D273" s="130" t="s">
        <v>135</v>
      </c>
      <c r="F273" s="131" t="s">
        <v>385</v>
      </c>
      <c r="I273" s="8"/>
      <c r="J273" s="8"/>
      <c r="K273" s="8"/>
      <c r="L273" s="19"/>
      <c r="M273" s="132"/>
      <c r="T273" s="40"/>
      <c r="AT273" s="8" t="s">
        <v>135</v>
      </c>
      <c r="AU273" s="8" t="s">
        <v>73</v>
      </c>
    </row>
    <row r="274" spans="2:65" s="1" customFormat="1" ht="24.2" customHeight="1">
      <c r="B274" s="19"/>
      <c r="C274" s="119" t="s">
        <v>387</v>
      </c>
      <c r="D274" s="119" t="s">
        <v>128</v>
      </c>
      <c r="E274" s="120" t="s">
        <v>388</v>
      </c>
      <c r="F274" s="121" t="s">
        <v>389</v>
      </c>
      <c r="G274" s="122" t="s">
        <v>342</v>
      </c>
      <c r="H274" s="123">
        <v>23</v>
      </c>
      <c r="I274" s="186" t="s">
        <v>1</v>
      </c>
      <c r="J274" s="187"/>
      <c r="K274" s="188"/>
      <c r="L274" s="19"/>
      <c r="M274" s="124" t="s">
        <v>1</v>
      </c>
      <c r="N274" s="125" t="s">
        <v>33</v>
      </c>
      <c r="O274" s="126">
        <v>0</v>
      </c>
      <c r="P274" s="126">
        <f>O274*H274</f>
        <v>0</v>
      </c>
      <c r="Q274" s="126">
        <v>0</v>
      </c>
      <c r="R274" s="126">
        <f>Q274*H274</f>
        <v>0</v>
      </c>
      <c r="S274" s="126">
        <v>0</v>
      </c>
      <c r="T274" s="127">
        <f>S274*H274</f>
        <v>0</v>
      </c>
      <c r="AR274" s="128" t="s">
        <v>133</v>
      </c>
      <c r="AT274" s="128" t="s">
        <v>128</v>
      </c>
      <c r="AU274" s="128" t="s">
        <v>73</v>
      </c>
      <c r="AY274" s="8" t="s">
        <v>125</v>
      </c>
      <c r="BE274" s="129">
        <f>IF(N274="základní",J274,0)</f>
        <v>0</v>
      </c>
      <c r="BF274" s="129">
        <f>IF(N274="snížená",J274,0)</f>
        <v>0</v>
      </c>
      <c r="BG274" s="129">
        <f>IF(N274="zákl. přenesená",J274,0)</f>
        <v>0</v>
      </c>
      <c r="BH274" s="129">
        <f>IF(N274="sníž. přenesená",J274,0)</f>
        <v>0</v>
      </c>
      <c r="BI274" s="129">
        <f>IF(N274="nulová",J274,0)</f>
        <v>0</v>
      </c>
      <c r="BJ274" s="8" t="s">
        <v>71</v>
      </c>
      <c r="BK274" s="129" t="e">
        <f>ROUND(#REF!*H274,2)</f>
        <v>#REF!</v>
      </c>
      <c r="BL274" s="8" t="s">
        <v>133</v>
      </c>
      <c r="BM274" s="128" t="s">
        <v>390</v>
      </c>
    </row>
    <row r="275" spans="2:65" s="1" customFormat="1">
      <c r="B275" s="19"/>
      <c r="D275" s="130" t="s">
        <v>135</v>
      </c>
      <c r="F275" s="131" t="s">
        <v>389</v>
      </c>
      <c r="I275" s="8"/>
      <c r="J275" s="8"/>
      <c r="K275" s="8"/>
      <c r="L275" s="19"/>
      <c r="M275" s="132"/>
      <c r="T275" s="40"/>
      <c r="AT275" s="8" t="s">
        <v>135</v>
      </c>
      <c r="AU275" s="8" t="s">
        <v>73</v>
      </c>
    </row>
    <row r="276" spans="2:65" s="1" customFormat="1" ht="24.2" customHeight="1">
      <c r="B276" s="19"/>
      <c r="C276" s="119" t="s">
        <v>391</v>
      </c>
      <c r="D276" s="119" t="s">
        <v>128</v>
      </c>
      <c r="E276" s="120" t="s">
        <v>392</v>
      </c>
      <c r="F276" s="121" t="s">
        <v>393</v>
      </c>
      <c r="G276" s="122" t="s">
        <v>342</v>
      </c>
      <c r="H276" s="123">
        <v>225</v>
      </c>
      <c r="I276" s="186" t="s">
        <v>1</v>
      </c>
      <c r="J276" s="187"/>
      <c r="K276" s="188"/>
      <c r="L276" s="19"/>
      <c r="M276" s="124" t="s">
        <v>1</v>
      </c>
      <c r="N276" s="125" t="s">
        <v>33</v>
      </c>
      <c r="O276" s="126">
        <v>0</v>
      </c>
      <c r="P276" s="126">
        <f>O276*H276</f>
        <v>0</v>
      </c>
      <c r="Q276" s="126">
        <v>0</v>
      </c>
      <c r="R276" s="126">
        <f>Q276*H276</f>
        <v>0</v>
      </c>
      <c r="S276" s="126">
        <v>0</v>
      </c>
      <c r="T276" s="127">
        <f>S276*H276</f>
        <v>0</v>
      </c>
      <c r="AR276" s="128" t="s">
        <v>133</v>
      </c>
      <c r="AT276" s="128" t="s">
        <v>128</v>
      </c>
      <c r="AU276" s="128" t="s">
        <v>73</v>
      </c>
      <c r="AY276" s="8" t="s">
        <v>125</v>
      </c>
      <c r="BE276" s="129">
        <f>IF(N276="základní",J276,0)</f>
        <v>0</v>
      </c>
      <c r="BF276" s="129">
        <f>IF(N276="snížená",J276,0)</f>
        <v>0</v>
      </c>
      <c r="BG276" s="129">
        <f>IF(N276="zákl. přenesená",J276,0)</f>
        <v>0</v>
      </c>
      <c r="BH276" s="129">
        <f>IF(N276="sníž. přenesená",J276,0)</f>
        <v>0</v>
      </c>
      <c r="BI276" s="129">
        <f>IF(N276="nulová",J276,0)</f>
        <v>0</v>
      </c>
      <c r="BJ276" s="8" t="s">
        <v>71</v>
      </c>
      <c r="BK276" s="129" t="e">
        <f>ROUND(#REF!*H276,2)</f>
        <v>#REF!</v>
      </c>
      <c r="BL276" s="8" t="s">
        <v>133</v>
      </c>
      <c r="BM276" s="128" t="s">
        <v>394</v>
      </c>
    </row>
    <row r="277" spans="2:65" s="1" customFormat="1" ht="19.5">
      <c r="B277" s="19"/>
      <c r="D277" s="130" t="s">
        <v>135</v>
      </c>
      <c r="F277" s="131" t="s">
        <v>393</v>
      </c>
      <c r="I277" s="8"/>
      <c r="J277" s="8"/>
      <c r="K277" s="8"/>
      <c r="L277" s="19"/>
      <c r="M277" s="132"/>
      <c r="T277" s="40"/>
      <c r="AT277" s="8" t="s">
        <v>135</v>
      </c>
      <c r="AU277" s="8" t="s">
        <v>73</v>
      </c>
    </row>
    <row r="278" spans="2:65" s="1" customFormat="1" ht="33" customHeight="1">
      <c r="B278" s="19"/>
      <c r="C278" s="119" t="s">
        <v>395</v>
      </c>
      <c r="D278" s="119" t="s">
        <v>128</v>
      </c>
      <c r="E278" s="120" t="s">
        <v>396</v>
      </c>
      <c r="F278" s="121" t="s">
        <v>397</v>
      </c>
      <c r="G278" s="122" t="s">
        <v>250</v>
      </c>
      <c r="H278" s="123">
        <v>1800</v>
      </c>
      <c r="I278" s="186" t="s">
        <v>1</v>
      </c>
      <c r="J278" s="187"/>
      <c r="K278" s="188"/>
      <c r="L278" s="19"/>
      <c r="M278" s="124" t="s">
        <v>1</v>
      </c>
      <c r="N278" s="125" t="s">
        <v>33</v>
      </c>
      <c r="O278" s="126">
        <v>0</v>
      </c>
      <c r="P278" s="126">
        <f>O278*H278</f>
        <v>0</v>
      </c>
      <c r="Q278" s="126">
        <v>0</v>
      </c>
      <c r="R278" s="126">
        <f>Q278*H278</f>
        <v>0</v>
      </c>
      <c r="S278" s="126">
        <v>0</v>
      </c>
      <c r="T278" s="127">
        <f>S278*H278</f>
        <v>0</v>
      </c>
      <c r="AR278" s="128" t="s">
        <v>133</v>
      </c>
      <c r="AT278" s="128" t="s">
        <v>128</v>
      </c>
      <c r="AU278" s="128" t="s">
        <v>73</v>
      </c>
      <c r="AY278" s="8" t="s">
        <v>125</v>
      </c>
      <c r="BE278" s="129">
        <f>IF(N278="základní",J278,0)</f>
        <v>0</v>
      </c>
      <c r="BF278" s="129">
        <f>IF(N278="snížená",J278,0)</f>
        <v>0</v>
      </c>
      <c r="BG278" s="129">
        <f>IF(N278="zákl. přenesená",J278,0)</f>
        <v>0</v>
      </c>
      <c r="BH278" s="129">
        <f>IF(N278="sníž. přenesená",J278,0)</f>
        <v>0</v>
      </c>
      <c r="BI278" s="129">
        <f>IF(N278="nulová",J278,0)</f>
        <v>0</v>
      </c>
      <c r="BJ278" s="8" t="s">
        <v>71</v>
      </c>
      <c r="BK278" s="129" t="e">
        <f>ROUND(#REF!*H278,2)</f>
        <v>#REF!</v>
      </c>
      <c r="BL278" s="8" t="s">
        <v>133</v>
      </c>
      <c r="BM278" s="128" t="s">
        <v>398</v>
      </c>
    </row>
    <row r="279" spans="2:65" s="1" customFormat="1" ht="19.5">
      <c r="B279" s="19"/>
      <c r="D279" s="130" t="s">
        <v>135</v>
      </c>
      <c r="F279" s="131" t="s">
        <v>397</v>
      </c>
      <c r="I279" s="8"/>
      <c r="J279" s="8"/>
      <c r="K279" s="8"/>
      <c r="L279" s="19"/>
      <c r="M279" s="132"/>
      <c r="T279" s="40"/>
      <c r="AT279" s="8" t="s">
        <v>135</v>
      </c>
      <c r="AU279" s="8" t="s">
        <v>73</v>
      </c>
    </row>
    <row r="280" spans="2:65" s="1" customFormat="1" ht="24.2" customHeight="1">
      <c r="B280" s="19"/>
      <c r="C280" s="119" t="s">
        <v>399</v>
      </c>
      <c r="D280" s="119" t="s">
        <v>128</v>
      </c>
      <c r="E280" s="120" t="s">
        <v>400</v>
      </c>
      <c r="F280" s="121" t="s">
        <v>401</v>
      </c>
      <c r="G280" s="122" t="s">
        <v>342</v>
      </c>
      <c r="H280" s="123">
        <v>23</v>
      </c>
      <c r="I280" s="186" t="s">
        <v>1</v>
      </c>
      <c r="J280" s="187"/>
      <c r="K280" s="188"/>
      <c r="L280" s="19"/>
      <c r="M280" s="124" t="s">
        <v>1</v>
      </c>
      <c r="N280" s="125" t="s">
        <v>33</v>
      </c>
      <c r="O280" s="126">
        <v>0</v>
      </c>
      <c r="P280" s="126">
        <f>O280*H280</f>
        <v>0</v>
      </c>
      <c r="Q280" s="126">
        <v>0</v>
      </c>
      <c r="R280" s="126">
        <f>Q280*H280</f>
        <v>0</v>
      </c>
      <c r="S280" s="126">
        <v>0</v>
      </c>
      <c r="T280" s="127">
        <f>S280*H280</f>
        <v>0</v>
      </c>
      <c r="AR280" s="128" t="s">
        <v>133</v>
      </c>
      <c r="AT280" s="128" t="s">
        <v>128</v>
      </c>
      <c r="AU280" s="128" t="s">
        <v>73</v>
      </c>
      <c r="AY280" s="8" t="s">
        <v>125</v>
      </c>
      <c r="BE280" s="129">
        <f>IF(N280="základní",J280,0)</f>
        <v>0</v>
      </c>
      <c r="BF280" s="129">
        <f>IF(N280="snížená",J280,0)</f>
        <v>0</v>
      </c>
      <c r="BG280" s="129">
        <f>IF(N280="zákl. přenesená",J280,0)</f>
        <v>0</v>
      </c>
      <c r="BH280" s="129">
        <f>IF(N280="sníž. přenesená",J280,0)</f>
        <v>0</v>
      </c>
      <c r="BI280" s="129">
        <f>IF(N280="nulová",J280,0)</f>
        <v>0</v>
      </c>
      <c r="BJ280" s="8" t="s">
        <v>71</v>
      </c>
      <c r="BK280" s="129" t="e">
        <f>ROUND(#REF!*H280,2)</f>
        <v>#REF!</v>
      </c>
      <c r="BL280" s="8" t="s">
        <v>133</v>
      </c>
      <c r="BM280" s="128" t="s">
        <v>402</v>
      </c>
    </row>
    <row r="281" spans="2:65" s="1" customFormat="1" ht="19.5">
      <c r="B281" s="19"/>
      <c r="D281" s="130" t="s">
        <v>135</v>
      </c>
      <c r="F281" s="131" t="s">
        <v>401</v>
      </c>
      <c r="I281" s="8"/>
      <c r="J281" s="8"/>
      <c r="K281" s="8"/>
      <c r="L281" s="19"/>
      <c r="M281" s="132"/>
      <c r="T281" s="40"/>
      <c r="AT281" s="8" t="s">
        <v>135</v>
      </c>
      <c r="AU281" s="8" t="s">
        <v>73</v>
      </c>
    </row>
    <row r="282" spans="2:65" s="1" customFormat="1" ht="24.2" customHeight="1">
      <c r="B282" s="19"/>
      <c r="C282" s="119" t="s">
        <v>403</v>
      </c>
      <c r="D282" s="119" t="s">
        <v>128</v>
      </c>
      <c r="E282" s="120" t="s">
        <v>404</v>
      </c>
      <c r="F282" s="121" t="s">
        <v>405</v>
      </c>
      <c r="G282" s="122" t="s">
        <v>406</v>
      </c>
      <c r="H282" s="123">
        <v>112.5</v>
      </c>
      <c r="I282" s="186" t="s">
        <v>1</v>
      </c>
      <c r="J282" s="187"/>
      <c r="K282" s="188"/>
      <c r="L282" s="19"/>
      <c r="M282" s="124" t="s">
        <v>1</v>
      </c>
      <c r="N282" s="125" t="s">
        <v>33</v>
      </c>
      <c r="O282" s="126">
        <v>0</v>
      </c>
      <c r="P282" s="126">
        <f>O282*H282</f>
        <v>0</v>
      </c>
      <c r="Q282" s="126">
        <v>0</v>
      </c>
      <c r="R282" s="126">
        <f>Q282*H282</f>
        <v>0</v>
      </c>
      <c r="S282" s="126">
        <v>0</v>
      </c>
      <c r="T282" s="127">
        <f>S282*H282</f>
        <v>0</v>
      </c>
      <c r="AR282" s="128" t="s">
        <v>133</v>
      </c>
      <c r="AT282" s="128" t="s">
        <v>128</v>
      </c>
      <c r="AU282" s="128" t="s">
        <v>73</v>
      </c>
      <c r="AY282" s="8" t="s">
        <v>125</v>
      </c>
      <c r="BE282" s="129">
        <f>IF(N282="základní",J282,0)</f>
        <v>0</v>
      </c>
      <c r="BF282" s="129">
        <f>IF(N282="snížená",J282,0)</f>
        <v>0</v>
      </c>
      <c r="BG282" s="129">
        <f>IF(N282="zákl. přenesená",J282,0)</f>
        <v>0</v>
      </c>
      <c r="BH282" s="129">
        <f>IF(N282="sníž. přenesená",J282,0)</f>
        <v>0</v>
      </c>
      <c r="BI282" s="129">
        <f>IF(N282="nulová",J282,0)</f>
        <v>0</v>
      </c>
      <c r="BJ282" s="8" t="s">
        <v>71</v>
      </c>
      <c r="BK282" s="129" t="e">
        <f>ROUND(#REF!*H282,2)</f>
        <v>#REF!</v>
      </c>
      <c r="BL282" s="8" t="s">
        <v>133</v>
      </c>
      <c r="BM282" s="128" t="s">
        <v>407</v>
      </c>
    </row>
    <row r="283" spans="2:65" s="1" customFormat="1">
      <c r="B283" s="19"/>
      <c r="D283" s="130" t="s">
        <v>135</v>
      </c>
      <c r="F283" s="131" t="s">
        <v>405</v>
      </c>
      <c r="I283" s="8"/>
      <c r="J283" s="8"/>
      <c r="K283" s="8"/>
      <c r="L283" s="19"/>
      <c r="M283" s="132"/>
      <c r="T283" s="40"/>
      <c r="AT283" s="8" t="s">
        <v>135</v>
      </c>
      <c r="AU283" s="8" t="s">
        <v>73</v>
      </c>
    </row>
    <row r="284" spans="2:65" s="108" customFormat="1" ht="22.9" customHeight="1">
      <c r="B284" s="107"/>
      <c r="D284" s="109" t="s">
        <v>65</v>
      </c>
      <c r="E284" s="117" t="s">
        <v>408</v>
      </c>
      <c r="F284" s="117" t="s">
        <v>409</v>
      </c>
      <c r="I284" s="109"/>
      <c r="J284" s="144"/>
      <c r="K284" s="109"/>
      <c r="L284" s="107"/>
      <c r="M284" s="112"/>
      <c r="P284" s="113">
        <f>SUM(P285:P297)</f>
        <v>0</v>
      </c>
      <c r="R284" s="113">
        <f>SUM(R285:R297)</f>
        <v>0</v>
      </c>
      <c r="T284" s="114">
        <f>SUM(T285:T297)</f>
        <v>0</v>
      </c>
      <c r="AR284" s="109" t="s">
        <v>71</v>
      </c>
      <c r="AT284" s="115" t="s">
        <v>65</v>
      </c>
      <c r="AU284" s="115" t="s">
        <v>71</v>
      </c>
      <c r="AY284" s="109" t="s">
        <v>125</v>
      </c>
      <c r="BK284" s="116" t="e">
        <f>SUM(BK285:BK297)</f>
        <v>#REF!</v>
      </c>
    </row>
    <row r="285" spans="2:65" s="1" customFormat="1" ht="33" customHeight="1">
      <c r="B285" s="19"/>
      <c r="C285" s="119" t="s">
        <v>410</v>
      </c>
      <c r="D285" s="119" t="s">
        <v>128</v>
      </c>
      <c r="E285" s="120" t="s">
        <v>411</v>
      </c>
      <c r="F285" s="121" t="s">
        <v>412</v>
      </c>
      <c r="G285" s="122" t="s">
        <v>413</v>
      </c>
      <c r="H285" s="123">
        <v>180</v>
      </c>
      <c r="I285" s="186" t="s">
        <v>1</v>
      </c>
      <c r="J285" s="187"/>
      <c r="K285" s="188"/>
      <c r="L285" s="19"/>
      <c r="M285" s="124" t="s">
        <v>1</v>
      </c>
      <c r="N285" s="125" t="s">
        <v>33</v>
      </c>
      <c r="O285" s="126">
        <v>0</v>
      </c>
      <c r="P285" s="126">
        <f>O285*H285</f>
        <v>0</v>
      </c>
      <c r="Q285" s="126">
        <v>0</v>
      </c>
      <c r="R285" s="126">
        <f>Q285*H285</f>
        <v>0</v>
      </c>
      <c r="S285" s="126">
        <v>0</v>
      </c>
      <c r="T285" s="127">
        <f>S285*H285</f>
        <v>0</v>
      </c>
      <c r="AR285" s="128" t="s">
        <v>133</v>
      </c>
      <c r="AT285" s="128" t="s">
        <v>128</v>
      </c>
      <c r="AU285" s="128" t="s">
        <v>73</v>
      </c>
      <c r="AY285" s="8" t="s">
        <v>125</v>
      </c>
      <c r="BE285" s="129">
        <f>IF(N285="základní",J285,0)</f>
        <v>0</v>
      </c>
      <c r="BF285" s="129">
        <f>IF(N285="snížená",J285,0)</f>
        <v>0</v>
      </c>
      <c r="BG285" s="129">
        <f>IF(N285="zákl. přenesená",J285,0)</f>
        <v>0</v>
      </c>
      <c r="BH285" s="129">
        <f>IF(N285="sníž. přenesená",J285,0)</f>
        <v>0</v>
      </c>
      <c r="BI285" s="129">
        <f>IF(N285="nulová",J285,0)</f>
        <v>0</v>
      </c>
      <c r="BJ285" s="8" t="s">
        <v>71</v>
      </c>
      <c r="BK285" s="129" t="e">
        <f>ROUND(#REF!*H285,2)</f>
        <v>#REF!</v>
      </c>
      <c r="BL285" s="8" t="s">
        <v>133</v>
      </c>
      <c r="BM285" s="128" t="s">
        <v>414</v>
      </c>
    </row>
    <row r="286" spans="2:65" s="1" customFormat="1" ht="19.5">
      <c r="B286" s="19"/>
      <c r="D286" s="130" t="s">
        <v>135</v>
      </c>
      <c r="F286" s="131" t="s">
        <v>412</v>
      </c>
      <c r="I286" s="8"/>
      <c r="J286" s="8"/>
      <c r="K286" s="8"/>
      <c r="L286" s="19"/>
      <c r="M286" s="132"/>
      <c r="T286" s="40"/>
      <c r="AT286" s="8" t="s">
        <v>135</v>
      </c>
      <c r="AU286" s="8" t="s">
        <v>73</v>
      </c>
    </row>
    <row r="287" spans="2:65" s="1" customFormat="1" ht="16.5" customHeight="1">
      <c r="B287" s="19"/>
      <c r="C287" s="119" t="s">
        <v>415</v>
      </c>
      <c r="D287" s="119" t="s">
        <v>128</v>
      </c>
      <c r="E287" s="120" t="s">
        <v>416</v>
      </c>
      <c r="F287" s="121" t="s">
        <v>417</v>
      </c>
      <c r="G287" s="122" t="s">
        <v>418</v>
      </c>
      <c r="H287" s="123">
        <v>23</v>
      </c>
      <c r="I287" s="186" t="s">
        <v>1</v>
      </c>
      <c r="J287" s="187"/>
      <c r="K287" s="188"/>
      <c r="L287" s="19"/>
      <c r="M287" s="124" t="s">
        <v>1</v>
      </c>
      <c r="N287" s="125" t="s">
        <v>33</v>
      </c>
      <c r="O287" s="126">
        <v>0</v>
      </c>
      <c r="P287" s="126">
        <f>O287*H287</f>
        <v>0</v>
      </c>
      <c r="Q287" s="126">
        <v>0</v>
      </c>
      <c r="R287" s="126">
        <f>Q287*H287</f>
        <v>0</v>
      </c>
      <c r="S287" s="126">
        <v>0</v>
      </c>
      <c r="T287" s="127">
        <f>S287*H287</f>
        <v>0</v>
      </c>
      <c r="AR287" s="128" t="s">
        <v>133</v>
      </c>
      <c r="AT287" s="128" t="s">
        <v>128</v>
      </c>
      <c r="AU287" s="128" t="s">
        <v>73</v>
      </c>
      <c r="AY287" s="8" t="s">
        <v>125</v>
      </c>
      <c r="BE287" s="129">
        <f>IF(N287="základní",J287,0)</f>
        <v>0</v>
      </c>
      <c r="BF287" s="129">
        <f>IF(N287="snížená",J287,0)</f>
        <v>0</v>
      </c>
      <c r="BG287" s="129">
        <f>IF(N287="zákl. přenesená",J287,0)</f>
        <v>0</v>
      </c>
      <c r="BH287" s="129">
        <f>IF(N287="sníž. přenesená",J287,0)</f>
        <v>0</v>
      </c>
      <c r="BI287" s="129">
        <f>IF(N287="nulová",J287,0)</f>
        <v>0</v>
      </c>
      <c r="BJ287" s="8" t="s">
        <v>71</v>
      </c>
      <c r="BK287" s="129" t="e">
        <f>ROUND(#REF!*H287,2)</f>
        <v>#REF!</v>
      </c>
      <c r="BL287" s="8" t="s">
        <v>133</v>
      </c>
      <c r="BM287" s="128" t="s">
        <v>419</v>
      </c>
    </row>
    <row r="288" spans="2:65" s="1" customFormat="1">
      <c r="B288" s="19"/>
      <c r="D288" s="130" t="s">
        <v>135</v>
      </c>
      <c r="F288" s="131" t="s">
        <v>417</v>
      </c>
      <c r="I288" s="8"/>
      <c r="J288" s="8"/>
      <c r="K288" s="8"/>
      <c r="L288" s="19"/>
      <c r="M288" s="132"/>
      <c r="T288" s="40"/>
      <c r="AT288" s="8" t="s">
        <v>135</v>
      </c>
      <c r="AU288" s="8" t="s">
        <v>73</v>
      </c>
    </row>
    <row r="289" spans="2:65" s="1" customFormat="1" ht="16.5" customHeight="1">
      <c r="B289" s="19"/>
      <c r="C289" s="119" t="s">
        <v>420</v>
      </c>
      <c r="D289" s="119" t="s">
        <v>128</v>
      </c>
      <c r="E289" s="120" t="s">
        <v>421</v>
      </c>
      <c r="F289" s="121" t="s">
        <v>422</v>
      </c>
      <c r="G289" s="122" t="s">
        <v>418</v>
      </c>
      <c r="H289" s="123">
        <v>45</v>
      </c>
      <c r="I289" s="186" t="s">
        <v>1</v>
      </c>
      <c r="J289" s="187"/>
      <c r="K289" s="188"/>
      <c r="L289" s="19"/>
      <c r="M289" s="124" t="s">
        <v>1</v>
      </c>
      <c r="N289" s="125" t="s">
        <v>33</v>
      </c>
      <c r="O289" s="126">
        <v>0</v>
      </c>
      <c r="P289" s="126">
        <f>O289*H289</f>
        <v>0</v>
      </c>
      <c r="Q289" s="126">
        <v>0</v>
      </c>
      <c r="R289" s="126">
        <f>Q289*H289</f>
        <v>0</v>
      </c>
      <c r="S289" s="126">
        <v>0</v>
      </c>
      <c r="T289" s="127">
        <f>S289*H289</f>
        <v>0</v>
      </c>
      <c r="AR289" s="128" t="s">
        <v>133</v>
      </c>
      <c r="AT289" s="128" t="s">
        <v>128</v>
      </c>
      <c r="AU289" s="128" t="s">
        <v>73</v>
      </c>
      <c r="AY289" s="8" t="s">
        <v>125</v>
      </c>
      <c r="BE289" s="129">
        <f>IF(N289="základní",J289,0)</f>
        <v>0</v>
      </c>
      <c r="BF289" s="129">
        <f>IF(N289="snížená",J289,0)</f>
        <v>0</v>
      </c>
      <c r="BG289" s="129">
        <f>IF(N289="zákl. přenesená",J289,0)</f>
        <v>0</v>
      </c>
      <c r="BH289" s="129">
        <f>IF(N289="sníž. přenesená",J289,0)</f>
        <v>0</v>
      </c>
      <c r="BI289" s="129">
        <f>IF(N289="nulová",J289,0)</f>
        <v>0</v>
      </c>
      <c r="BJ289" s="8" t="s">
        <v>71</v>
      </c>
      <c r="BK289" s="129" t="e">
        <f>ROUND(#REF!*H289,2)</f>
        <v>#REF!</v>
      </c>
      <c r="BL289" s="8" t="s">
        <v>133</v>
      </c>
      <c r="BM289" s="128" t="s">
        <v>423</v>
      </c>
    </row>
    <row r="290" spans="2:65" s="1" customFormat="1">
      <c r="B290" s="19"/>
      <c r="D290" s="130" t="s">
        <v>135</v>
      </c>
      <c r="F290" s="131" t="s">
        <v>422</v>
      </c>
      <c r="I290" s="8"/>
      <c r="J290" s="8"/>
      <c r="K290" s="8"/>
      <c r="L290" s="19"/>
      <c r="M290" s="132"/>
      <c r="T290" s="40"/>
      <c r="AT290" s="8" t="s">
        <v>135</v>
      </c>
      <c r="AU290" s="8" t="s">
        <v>73</v>
      </c>
    </row>
    <row r="291" spans="2:65" s="1" customFormat="1" ht="16.5" customHeight="1">
      <c r="B291" s="19"/>
      <c r="C291" s="119" t="s">
        <v>424</v>
      </c>
      <c r="D291" s="119" t="s">
        <v>128</v>
      </c>
      <c r="E291" s="120" t="s">
        <v>425</v>
      </c>
      <c r="F291" s="121" t="s">
        <v>426</v>
      </c>
      <c r="G291" s="122" t="s">
        <v>427</v>
      </c>
      <c r="H291" s="123">
        <v>23</v>
      </c>
      <c r="I291" s="186" t="s">
        <v>1</v>
      </c>
      <c r="J291" s="187"/>
      <c r="K291" s="188"/>
      <c r="L291" s="19"/>
      <c r="M291" s="124" t="s">
        <v>1</v>
      </c>
      <c r="N291" s="125" t="s">
        <v>33</v>
      </c>
      <c r="O291" s="126">
        <v>0</v>
      </c>
      <c r="P291" s="126">
        <f>O291*H291</f>
        <v>0</v>
      </c>
      <c r="Q291" s="126">
        <v>0</v>
      </c>
      <c r="R291" s="126">
        <f>Q291*H291</f>
        <v>0</v>
      </c>
      <c r="S291" s="126">
        <v>0</v>
      </c>
      <c r="T291" s="127">
        <f>S291*H291</f>
        <v>0</v>
      </c>
      <c r="AR291" s="128" t="s">
        <v>133</v>
      </c>
      <c r="AT291" s="128" t="s">
        <v>128</v>
      </c>
      <c r="AU291" s="128" t="s">
        <v>73</v>
      </c>
      <c r="AY291" s="8" t="s">
        <v>125</v>
      </c>
      <c r="BE291" s="129">
        <f>IF(N291="základní",J291,0)</f>
        <v>0</v>
      </c>
      <c r="BF291" s="129">
        <f>IF(N291="snížená",J291,0)</f>
        <v>0</v>
      </c>
      <c r="BG291" s="129">
        <f>IF(N291="zákl. přenesená",J291,0)</f>
        <v>0</v>
      </c>
      <c r="BH291" s="129">
        <f>IF(N291="sníž. přenesená",J291,0)</f>
        <v>0</v>
      </c>
      <c r="BI291" s="129">
        <f>IF(N291="nulová",J291,0)</f>
        <v>0</v>
      </c>
      <c r="BJ291" s="8" t="s">
        <v>71</v>
      </c>
      <c r="BK291" s="129" t="e">
        <f>ROUND(#REF!*H291,2)</f>
        <v>#REF!</v>
      </c>
      <c r="BL291" s="8" t="s">
        <v>133</v>
      </c>
      <c r="BM291" s="128" t="s">
        <v>428</v>
      </c>
    </row>
    <row r="292" spans="2:65" s="1" customFormat="1">
      <c r="B292" s="19"/>
      <c r="D292" s="130" t="s">
        <v>135</v>
      </c>
      <c r="F292" s="131" t="s">
        <v>426</v>
      </c>
      <c r="I292" s="8"/>
      <c r="J292" s="8"/>
      <c r="K292" s="8"/>
      <c r="L292" s="19"/>
      <c r="M292" s="132"/>
      <c r="T292" s="40"/>
      <c r="AT292" s="8" t="s">
        <v>135</v>
      </c>
      <c r="AU292" s="8" t="s">
        <v>73</v>
      </c>
    </row>
    <row r="293" spans="2:65" s="1" customFormat="1" ht="16.5" customHeight="1">
      <c r="B293" s="19"/>
      <c r="C293" s="119" t="s">
        <v>429</v>
      </c>
      <c r="D293" s="119" t="s">
        <v>128</v>
      </c>
      <c r="E293" s="120" t="s">
        <v>430</v>
      </c>
      <c r="F293" s="121" t="s">
        <v>431</v>
      </c>
      <c r="G293" s="122" t="s">
        <v>418</v>
      </c>
      <c r="H293" s="123">
        <v>150</v>
      </c>
      <c r="I293" s="186" t="s">
        <v>1</v>
      </c>
      <c r="J293" s="187"/>
      <c r="K293" s="188"/>
      <c r="L293" s="19"/>
      <c r="M293" s="124" t="s">
        <v>1</v>
      </c>
      <c r="N293" s="125" t="s">
        <v>33</v>
      </c>
      <c r="O293" s="126">
        <v>0</v>
      </c>
      <c r="P293" s="126">
        <f>O293*H293</f>
        <v>0</v>
      </c>
      <c r="Q293" s="126">
        <v>0</v>
      </c>
      <c r="R293" s="126">
        <f>Q293*H293</f>
        <v>0</v>
      </c>
      <c r="S293" s="126">
        <v>0</v>
      </c>
      <c r="T293" s="127">
        <f>S293*H293</f>
        <v>0</v>
      </c>
      <c r="AR293" s="128" t="s">
        <v>133</v>
      </c>
      <c r="AT293" s="128" t="s">
        <v>128</v>
      </c>
      <c r="AU293" s="128" t="s">
        <v>73</v>
      </c>
      <c r="AY293" s="8" t="s">
        <v>125</v>
      </c>
      <c r="BE293" s="129">
        <f>IF(N293="základní",J293,0)</f>
        <v>0</v>
      </c>
      <c r="BF293" s="129">
        <f>IF(N293="snížená",J293,0)</f>
        <v>0</v>
      </c>
      <c r="BG293" s="129">
        <f>IF(N293="zákl. přenesená",J293,0)</f>
        <v>0</v>
      </c>
      <c r="BH293" s="129">
        <f>IF(N293="sníž. přenesená",J293,0)</f>
        <v>0</v>
      </c>
      <c r="BI293" s="129">
        <f>IF(N293="nulová",J293,0)</f>
        <v>0</v>
      </c>
      <c r="BJ293" s="8" t="s">
        <v>71</v>
      </c>
      <c r="BK293" s="129" t="e">
        <f>ROUND(#REF!*H293,2)</f>
        <v>#REF!</v>
      </c>
      <c r="BL293" s="8" t="s">
        <v>133</v>
      </c>
      <c r="BM293" s="128" t="s">
        <v>432</v>
      </c>
    </row>
    <row r="294" spans="2:65" s="1" customFormat="1">
      <c r="B294" s="19"/>
      <c r="D294" s="130" t="s">
        <v>135</v>
      </c>
      <c r="F294" s="131" t="s">
        <v>431</v>
      </c>
      <c r="I294" s="8"/>
      <c r="J294" s="8"/>
      <c r="K294" s="8"/>
      <c r="L294" s="19"/>
      <c r="M294" s="132"/>
      <c r="T294" s="40"/>
      <c r="AT294" s="8" t="s">
        <v>135</v>
      </c>
      <c r="AU294" s="8" t="s">
        <v>73</v>
      </c>
    </row>
    <row r="295" spans="2:65" s="1" customFormat="1" ht="19.5">
      <c r="B295" s="19"/>
      <c r="D295" s="130" t="s">
        <v>198</v>
      </c>
      <c r="F295" s="143" t="s">
        <v>433</v>
      </c>
      <c r="I295" s="8"/>
      <c r="J295" s="8"/>
      <c r="K295" s="8"/>
      <c r="L295" s="19"/>
      <c r="M295" s="132"/>
      <c r="T295" s="40"/>
      <c r="AT295" s="8" t="s">
        <v>198</v>
      </c>
      <c r="AU295" s="8" t="s">
        <v>73</v>
      </c>
    </row>
    <row r="296" spans="2:65" s="1" customFormat="1" ht="16.5" customHeight="1">
      <c r="B296" s="19"/>
      <c r="C296" s="119" t="s">
        <v>434</v>
      </c>
      <c r="D296" s="119" t="s">
        <v>128</v>
      </c>
      <c r="E296" s="120" t="s">
        <v>435</v>
      </c>
      <c r="F296" s="121" t="s">
        <v>436</v>
      </c>
      <c r="G296" s="122" t="s">
        <v>418</v>
      </c>
      <c r="H296" s="123">
        <v>45</v>
      </c>
      <c r="I296" s="186" t="s">
        <v>1</v>
      </c>
      <c r="J296" s="187"/>
      <c r="K296" s="188"/>
      <c r="L296" s="19"/>
      <c r="M296" s="124" t="s">
        <v>1</v>
      </c>
      <c r="N296" s="125" t="s">
        <v>33</v>
      </c>
      <c r="O296" s="126">
        <v>0</v>
      </c>
      <c r="P296" s="126">
        <f>O296*H296</f>
        <v>0</v>
      </c>
      <c r="Q296" s="126">
        <v>0</v>
      </c>
      <c r="R296" s="126">
        <f>Q296*H296</f>
        <v>0</v>
      </c>
      <c r="S296" s="126">
        <v>0</v>
      </c>
      <c r="T296" s="127">
        <f>S296*H296</f>
        <v>0</v>
      </c>
      <c r="AR296" s="128" t="s">
        <v>133</v>
      </c>
      <c r="AT296" s="128" t="s">
        <v>128</v>
      </c>
      <c r="AU296" s="128" t="s">
        <v>73</v>
      </c>
      <c r="AY296" s="8" t="s">
        <v>125</v>
      </c>
      <c r="BE296" s="129">
        <f>IF(N296="základní",J296,0)</f>
        <v>0</v>
      </c>
      <c r="BF296" s="129">
        <f>IF(N296="snížená",J296,0)</f>
        <v>0</v>
      </c>
      <c r="BG296" s="129">
        <f>IF(N296="zákl. přenesená",J296,0)</f>
        <v>0</v>
      </c>
      <c r="BH296" s="129">
        <f>IF(N296="sníž. přenesená",J296,0)</f>
        <v>0</v>
      </c>
      <c r="BI296" s="129">
        <f>IF(N296="nulová",J296,0)</f>
        <v>0</v>
      </c>
      <c r="BJ296" s="8" t="s">
        <v>71</v>
      </c>
      <c r="BK296" s="129" t="e">
        <f>ROUND(#REF!*H296,2)</f>
        <v>#REF!</v>
      </c>
      <c r="BL296" s="8" t="s">
        <v>133</v>
      </c>
      <c r="BM296" s="128" t="s">
        <v>437</v>
      </c>
    </row>
    <row r="297" spans="2:65" s="1" customFormat="1">
      <c r="B297" s="19"/>
      <c r="D297" s="130" t="s">
        <v>135</v>
      </c>
      <c r="F297" s="131" t="s">
        <v>436</v>
      </c>
      <c r="I297" s="8"/>
      <c r="J297" s="8"/>
      <c r="K297" s="8"/>
      <c r="L297" s="19"/>
      <c r="M297" s="132"/>
      <c r="T297" s="40"/>
      <c r="AT297" s="8" t="s">
        <v>135</v>
      </c>
      <c r="AU297" s="8" t="s">
        <v>73</v>
      </c>
    </row>
    <row r="298" spans="2:65" s="108" customFormat="1" ht="25.9" customHeight="1">
      <c r="B298" s="107"/>
      <c r="D298" s="109" t="s">
        <v>65</v>
      </c>
      <c r="E298" s="110" t="s">
        <v>438</v>
      </c>
      <c r="F298" s="110" t="s">
        <v>439</v>
      </c>
      <c r="I298" s="109"/>
      <c r="J298" s="145"/>
      <c r="K298" s="109"/>
      <c r="L298" s="107"/>
      <c r="M298" s="112"/>
      <c r="P298" s="113">
        <f>P299+P308+P332+P359+P396+P403+P410+P427+P441+P466+P479+P520+P546+P561+P581+P605</f>
        <v>8975.1209399999989</v>
      </c>
      <c r="R298" s="113">
        <f>R299+R308+R332+R359+R396+R403+R410+R427+R441+R466+R479+R520+R546+R561+R581+R605</f>
        <v>107.5487288668</v>
      </c>
      <c r="T298" s="114">
        <f>T299+T308+T332+T359+T396+T403+T410+T427+T441+T466+T479+T520+T546+T561+T581+T605</f>
        <v>106.41480935</v>
      </c>
      <c r="AR298" s="109" t="s">
        <v>73</v>
      </c>
      <c r="AT298" s="115" t="s">
        <v>65</v>
      </c>
      <c r="AU298" s="115" t="s">
        <v>66</v>
      </c>
      <c r="AY298" s="109" t="s">
        <v>125</v>
      </c>
      <c r="BK298" s="116" t="e">
        <f>BK299+BK308+BK332+BK359+BK396+BK403+BK410+BK427+BK441+BK466+BK479+BK520+BK546+BK561+BK581+BK605</f>
        <v>#REF!</v>
      </c>
    </row>
    <row r="299" spans="2:65" s="108" customFormat="1" ht="22.9" customHeight="1">
      <c r="B299" s="107"/>
      <c r="D299" s="109" t="s">
        <v>65</v>
      </c>
      <c r="E299" s="117" t="s">
        <v>440</v>
      </c>
      <c r="F299" s="117" t="s">
        <v>441</v>
      </c>
      <c r="I299" s="109"/>
      <c r="J299" s="144"/>
      <c r="K299" s="109"/>
      <c r="L299" s="107"/>
      <c r="M299" s="112"/>
      <c r="P299" s="113">
        <f>SUM(P300:P307)</f>
        <v>204.68600000000001</v>
      </c>
      <c r="R299" s="113">
        <f>SUM(R300:R307)</f>
        <v>0.22592700000000002</v>
      </c>
      <c r="T299" s="114">
        <f>SUM(T300:T307)</f>
        <v>0</v>
      </c>
      <c r="AR299" s="109" t="s">
        <v>73</v>
      </c>
      <c r="AT299" s="115" t="s">
        <v>65</v>
      </c>
      <c r="AU299" s="115" t="s">
        <v>71</v>
      </c>
      <c r="AY299" s="109" t="s">
        <v>125</v>
      </c>
      <c r="BK299" s="116" t="e">
        <f>SUM(BK300:BK307)</f>
        <v>#REF!</v>
      </c>
    </row>
    <row r="300" spans="2:65" s="1" customFormat="1" ht="33" customHeight="1">
      <c r="B300" s="19"/>
      <c r="C300" s="119" t="s">
        <v>442</v>
      </c>
      <c r="D300" s="119" t="s">
        <v>128</v>
      </c>
      <c r="E300" s="120" t="s">
        <v>443</v>
      </c>
      <c r="F300" s="121" t="s">
        <v>444</v>
      </c>
      <c r="G300" s="122" t="s">
        <v>250</v>
      </c>
      <c r="H300" s="123">
        <v>1931</v>
      </c>
      <c r="I300" s="186" t="s">
        <v>132</v>
      </c>
      <c r="J300" s="187"/>
      <c r="K300" s="188"/>
      <c r="L300" s="19"/>
      <c r="M300" s="124" t="s">
        <v>1</v>
      </c>
      <c r="N300" s="125" t="s">
        <v>33</v>
      </c>
      <c r="O300" s="126">
        <v>0.106</v>
      </c>
      <c r="P300" s="126">
        <f>O300*H300</f>
        <v>204.68600000000001</v>
      </c>
      <c r="Q300" s="126">
        <v>5.7000000000000003E-5</v>
      </c>
      <c r="R300" s="126">
        <f>Q300*H300</f>
        <v>0.11006700000000001</v>
      </c>
      <c r="S300" s="126">
        <v>0</v>
      </c>
      <c r="T300" s="127">
        <f>S300*H300</f>
        <v>0</v>
      </c>
      <c r="AR300" s="128" t="s">
        <v>223</v>
      </c>
      <c r="AT300" s="128" t="s">
        <v>128</v>
      </c>
      <c r="AU300" s="128" t="s">
        <v>73</v>
      </c>
      <c r="AY300" s="8" t="s">
        <v>125</v>
      </c>
      <c r="BE300" s="129">
        <f>IF(N300="základní",J300,0)</f>
        <v>0</v>
      </c>
      <c r="BF300" s="129">
        <f>IF(N300="snížená",J300,0)</f>
        <v>0</v>
      </c>
      <c r="BG300" s="129">
        <f>IF(N300="zákl. přenesená",J300,0)</f>
        <v>0</v>
      </c>
      <c r="BH300" s="129">
        <f>IF(N300="sníž. přenesená",J300,0)</f>
        <v>0</v>
      </c>
      <c r="BI300" s="129">
        <f>IF(N300="nulová",J300,0)</f>
        <v>0</v>
      </c>
      <c r="BJ300" s="8" t="s">
        <v>71</v>
      </c>
      <c r="BK300" s="129" t="e">
        <f>ROUND(#REF!*H300,2)</f>
        <v>#REF!</v>
      </c>
      <c r="BL300" s="8" t="s">
        <v>223</v>
      </c>
      <c r="BM300" s="128" t="s">
        <v>445</v>
      </c>
    </row>
    <row r="301" spans="2:65" s="1" customFormat="1" ht="39">
      <c r="B301" s="19"/>
      <c r="D301" s="130" t="s">
        <v>135</v>
      </c>
      <c r="F301" s="131" t="s">
        <v>446</v>
      </c>
      <c r="I301" s="8"/>
      <c r="J301" s="8"/>
      <c r="K301" s="8"/>
      <c r="L301" s="19"/>
      <c r="M301" s="132"/>
      <c r="T301" s="40"/>
      <c r="AT301" s="8" t="s">
        <v>135</v>
      </c>
      <c r="AU301" s="8" t="s">
        <v>73</v>
      </c>
    </row>
    <row r="302" spans="2:65" s="1" customFormat="1">
      <c r="B302" s="19"/>
      <c r="D302" s="133" t="s">
        <v>137</v>
      </c>
      <c r="F302" s="134" t="s">
        <v>447</v>
      </c>
      <c r="I302" s="8"/>
      <c r="J302" s="8"/>
      <c r="K302" s="8"/>
      <c r="L302" s="19"/>
      <c r="M302" s="132"/>
      <c r="T302" s="40"/>
      <c r="AT302" s="8" t="s">
        <v>137</v>
      </c>
      <c r="AU302" s="8" t="s">
        <v>73</v>
      </c>
    </row>
    <row r="303" spans="2:65" s="1" customFormat="1" ht="24.2" customHeight="1">
      <c r="B303" s="19"/>
      <c r="C303" s="135" t="s">
        <v>448</v>
      </c>
      <c r="D303" s="135" t="s">
        <v>194</v>
      </c>
      <c r="E303" s="136" t="s">
        <v>449</v>
      </c>
      <c r="F303" s="137" t="s">
        <v>450</v>
      </c>
      <c r="G303" s="138" t="s">
        <v>250</v>
      </c>
      <c r="H303" s="139">
        <v>1931</v>
      </c>
      <c r="I303" s="189" t="s">
        <v>132</v>
      </c>
      <c r="J303" s="187"/>
      <c r="K303" s="188"/>
      <c r="L303" s="140"/>
      <c r="M303" s="141" t="s">
        <v>1</v>
      </c>
      <c r="N303" s="142" t="s">
        <v>33</v>
      </c>
      <c r="O303" s="126">
        <v>0</v>
      </c>
      <c r="P303" s="126">
        <f>O303*H303</f>
        <v>0</v>
      </c>
      <c r="Q303" s="126">
        <v>6.0000000000000002E-5</v>
      </c>
      <c r="R303" s="126">
        <f>Q303*H303</f>
        <v>0.11586</v>
      </c>
      <c r="S303" s="126">
        <v>0</v>
      </c>
      <c r="T303" s="127">
        <f>S303*H303</f>
        <v>0</v>
      </c>
      <c r="AR303" s="128" t="s">
        <v>321</v>
      </c>
      <c r="AT303" s="128" t="s">
        <v>194</v>
      </c>
      <c r="AU303" s="128" t="s">
        <v>73</v>
      </c>
      <c r="AY303" s="8" t="s">
        <v>125</v>
      </c>
      <c r="BE303" s="129">
        <f>IF(N303="základní",J303,0)</f>
        <v>0</v>
      </c>
      <c r="BF303" s="129">
        <f>IF(N303="snížená",J303,0)</f>
        <v>0</v>
      </c>
      <c r="BG303" s="129">
        <f>IF(N303="zákl. přenesená",J303,0)</f>
        <v>0</v>
      </c>
      <c r="BH303" s="129">
        <f>IF(N303="sníž. přenesená",J303,0)</f>
        <v>0</v>
      </c>
      <c r="BI303" s="129">
        <f>IF(N303="nulová",J303,0)</f>
        <v>0</v>
      </c>
      <c r="BJ303" s="8" t="s">
        <v>71</v>
      </c>
      <c r="BK303" s="129" t="e">
        <f>ROUND(#REF!*H303,2)</f>
        <v>#REF!</v>
      </c>
      <c r="BL303" s="8" t="s">
        <v>223</v>
      </c>
      <c r="BM303" s="128" t="s">
        <v>451</v>
      </c>
    </row>
    <row r="304" spans="2:65" s="1" customFormat="1">
      <c r="B304" s="19"/>
      <c r="D304" s="130" t="s">
        <v>135</v>
      </c>
      <c r="F304" s="131" t="s">
        <v>450</v>
      </c>
      <c r="I304" s="8"/>
      <c r="J304" s="8"/>
      <c r="K304" s="8"/>
      <c r="L304" s="19"/>
      <c r="M304" s="132"/>
      <c r="T304" s="40"/>
      <c r="AT304" s="8" t="s">
        <v>135</v>
      </c>
      <c r="AU304" s="8" t="s">
        <v>73</v>
      </c>
    </row>
    <row r="305" spans="2:65" s="1" customFormat="1" ht="24.2" customHeight="1">
      <c r="B305" s="19"/>
      <c r="C305" s="119" t="s">
        <v>452</v>
      </c>
      <c r="D305" s="119" t="s">
        <v>128</v>
      </c>
      <c r="E305" s="120" t="s">
        <v>453</v>
      </c>
      <c r="F305" s="121" t="s">
        <v>454</v>
      </c>
      <c r="G305" s="122" t="s">
        <v>455</v>
      </c>
      <c r="H305" s="123">
        <v>2246.1390000000001</v>
      </c>
      <c r="I305" s="186" t="s">
        <v>132</v>
      </c>
      <c r="J305" s="187"/>
      <c r="K305" s="188"/>
      <c r="L305" s="19"/>
      <c r="M305" s="124" t="s">
        <v>1</v>
      </c>
      <c r="N305" s="125" t="s">
        <v>33</v>
      </c>
      <c r="O305" s="126">
        <v>0</v>
      </c>
      <c r="P305" s="126">
        <f>O305*H305</f>
        <v>0</v>
      </c>
      <c r="Q305" s="126">
        <v>0</v>
      </c>
      <c r="R305" s="126">
        <f>Q305*H305</f>
        <v>0</v>
      </c>
      <c r="S305" s="126">
        <v>0</v>
      </c>
      <c r="T305" s="127">
        <f>S305*H305</f>
        <v>0</v>
      </c>
      <c r="AR305" s="128" t="s">
        <v>223</v>
      </c>
      <c r="AT305" s="128" t="s">
        <v>128</v>
      </c>
      <c r="AU305" s="128" t="s">
        <v>73</v>
      </c>
      <c r="AY305" s="8" t="s">
        <v>125</v>
      </c>
      <c r="BE305" s="129">
        <f>IF(N305="základní",J305,0)</f>
        <v>0</v>
      </c>
      <c r="BF305" s="129">
        <f>IF(N305="snížená",J305,0)</f>
        <v>0</v>
      </c>
      <c r="BG305" s="129">
        <f>IF(N305="zákl. přenesená",J305,0)</f>
        <v>0</v>
      </c>
      <c r="BH305" s="129">
        <f>IF(N305="sníž. přenesená",J305,0)</f>
        <v>0</v>
      </c>
      <c r="BI305" s="129">
        <f>IF(N305="nulová",J305,0)</f>
        <v>0</v>
      </c>
      <c r="BJ305" s="8" t="s">
        <v>71</v>
      </c>
      <c r="BK305" s="129" t="e">
        <f>ROUND(#REF!*H305,2)</f>
        <v>#REF!</v>
      </c>
      <c r="BL305" s="8" t="s">
        <v>223</v>
      </c>
      <c r="BM305" s="128" t="s">
        <v>456</v>
      </c>
    </row>
    <row r="306" spans="2:65" s="1" customFormat="1" ht="29.25">
      <c r="B306" s="19"/>
      <c r="D306" s="130" t="s">
        <v>135</v>
      </c>
      <c r="F306" s="131" t="s">
        <v>457</v>
      </c>
      <c r="I306" s="8"/>
      <c r="J306" s="8"/>
      <c r="K306" s="8"/>
      <c r="L306" s="19"/>
      <c r="M306" s="132"/>
      <c r="T306" s="40"/>
      <c r="AT306" s="8" t="s">
        <v>135</v>
      </c>
      <c r="AU306" s="8" t="s">
        <v>73</v>
      </c>
    </row>
    <row r="307" spans="2:65" s="1" customFormat="1">
      <c r="B307" s="19"/>
      <c r="D307" s="133" t="s">
        <v>137</v>
      </c>
      <c r="F307" s="134" t="s">
        <v>458</v>
      </c>
      <c r="I307" s="8"/>
      <c r="J307" s="8"/>
      <c r="K307" s="8"/>
      <c r="L307" s="19"/>
      <c r="M307" s="132"/>
      <c r="T307" s="40"/>
      <c r="AT307" s="8" t="s">
        <v>137</v>
      </c>
      <c r="AU307" s="8" t="s">
        <v>73</v>
      </c>
    </row>
    <row r="308" spans="2:65" s="108" customFormat="1" ht="22.9" customHeight="1">
      <c r="B308" s="107"/>
      <c r="D308" s="109" t="s">
        <v>65</v>
      </c>
      <c r="E308" s="117" t="s">
        <v>459</v>
      </c>
      <c r="F308" s="117" t="s">
        <v>460</v>
      </c>
      <c r="I308" s="109"/>
      <c r="J308" s="144"/>
      <c r="K308" s="109"/>
      <c r="L308" s="107"/>
      <c r="M308" s="112"/>
      <c r="P308" s="113">
        <f>SUM(P309:P331)</f>
        <v>534.92000000000007</v>
      </c>
      <c r="R308" s="113">
        <f>SUM(R309:R331)</f>
        <v>0.41302590000000006</v>
      </c>
      <c r="T308" s="114">
        <f>SUM(T309:T331)</f>
        <v>4.6448600000000004</v>
      </c>
      <c r="AR308" s="109" t="s">
        <v>73</v>
      </c>
      <c r="AT308" s="115" t="s">
        <v>65</v>
      </c>
      <c r="AU308" s="115" t="s">
        <v>71</v>
      </c>
      <c r="AY308" s="109" t="s">
        <v>125</v>
      </c>
      <c r="BK308" s="116" t="e">
        <f>SUM(BK309:BK331)</f>
        <v>#REF!</v>
      </c>
    </row>
    <row r="309" spans="2:65" s="1" customFormat="1" ht="16.5" customHeight="1">
      <c r="B309" s="19"/>
      <c r="C309" s="119" t="s">
        <v>461</v>
      </c>
      <c r="D309" s="119" t="s">
        <v>128</v>
      </c>
      <c r="E309" s="120" t="s">
        <v>462</v>
      </c>
      <c r="F309" s="121" t="s">
        <v>463</v>
      </c>
      <c r="G309" s="122" t="s">
        <v>250</v>
      </c>
      <c r="H309" s="123">
        <v>473</v>
      </c>
      <c r="I309" s="186" t="s">
        <v>1</v>
      </c>
      <c r="J309" s="187"/>
      <c r="K309" s="188"/>
      <c r="L309" s="19"/>
      <c r="M309" s="124" t="s">
        <v>1</v>
      </c>
      <c r="N309" s="125" t="s">
        <v>33</v>
      </c>
      <c r="O309" s="126">
        <v>0.26600000000000001</v>
      </c>
      <c r="P309" s="126">
        <f>O309*H309</f>
        <v>125.81800000000001</v>
      </c>
      <c r="Q309" s="126">
        <v>0</v>
      </c>
      <c r="R309" s="126">
        <f>Q309*H309</f>
        <v>0</v>
      </c>
      <c r="S309" s="126">
        <v>9.8200000000000006E-3</v>
      </c>
      <c r="T309" s="127">
        <f>S309*H309</f>
        <v>4.6448600000000004</v>
      </c>
      <c r="AR309" s="128" t="s">
        <v>223</v>
      </c>
      <c r="AT309" s="128" t="s">
        <v>128</v>
      </c>
      <c r="AU309" s="128" t="s">
        <v>73</v>
      </c>
      <c r="AY309" s="8" t="s">
        <v>125</v>
      </c>
      <c r="BE309" s="129">
        <f>IF(N309="základní",J309,0)</f>
        <v>0</v>
      </c>
      <c r="BF309" s="129">
        <f>IF(N309="snížená",J309,0)</f>
        <v>0</v>
      </c>
      <c r="BG309" s="129">
        <f>IF(N309="zákl. přenesená",J309,0)</f>
        <v>0</v>
      </c>
      <c r="BH309" s="129">
        <f>IF(N309="sníž. přenesená",J309,0)</f>
        <v>0</v>
      </c>
      <c r="BI309" s="129">
        <f>IF(N309="nulová",J309,0)</f>
        <v>0</v>
      </c>
      <c r="BJ309" s="8" t="s">
        <v>71</v>
      </c>
      <c r="BK309" s="129" t="e">
        <f>ROUND(#REF!*H309,2)</f>
        <v>#REF!</v>
      </c>
      <c r="BL309" s="8" t="s">
        <v>223</v>
      </c>
      <c r="BM309" s="128" t="s">
        <v>464</v>
      </c>
    </row>
    <row r="310" spans="2:65" s="1" customFormat="1">
      <c r="B310" s="19"/>
      <c r="D310" s="130" t="s">
        <v>135</v>
      </c>
      <c r="F310" s="131" t="s">
        <v>463</v>
      </c>
      <c r="I310" s="8"/>
      <c r="J310" s="8"/>
      <c r="K310" s="8"/>
      <c r="L310" s="19"/>
      <c r="M310" s="132"/>
      <c r="T310" s="40"/>
      <c r="AT310" s="8" t="s">
        <v>135</v>
      </c>
      <c r="AU310" s="8" t="s">
        <v>73</v>
      </c>
    </row>
    <row r="311" spans="2:65" s="1" customFormat="1" ht="16.5" customHeight="1">
      <c r="B311" s="19"/>
      <c r="C311" s="119" t="s">
        <v>465</v>
      </c>
      <c r="D311" s="119" t="s">
        <v>128</v>
      </c>
      <c r="E311" s="120" t="s">
        <v>466</v>
      </c>
      <c r="F311" s="121" t="s">
        <v>467</v>
      </c>
      <c r="G311" s="122" t="s">
        <v>250</v>
      </c>
      <c r="H311" s="123">
        <v>135</v>
      </c>
      <c r="I311" s="186" t="s">
        <v>132</v>
      </c>
      <c r="J311" s="187"/>
      <c r="K311" s="188"/>
      <c r="L311" s="19"/>
      <c r="M311" s="124" t="s">
        <v>1</v>
      </c>
      <c r="N311" s="125" t="s">
        <v>33</v>
      </c>
      <c r="O311" s="126">
        <v>0.82699999999999996</v>
      </c>
      <c r="P311" s="126">
        <f>O311*H311</f>
        <v>111.645</v>
      </c>
      <c r="Q311" s="126">
        <v>1.2995000000000001E-3</v>
      </c>
      <c r="R311" s="126">
        <f>Q311*H311</f>
        <v>0.17543250000000002</v>
      </c>
      <c r="S311" s="126">
        <v>0</v>
      </c>
      <c r="T311" s="127">
        <f>S311*H311</f>
        <v>0</v>
      </c>
      <c r="AR311" s="128" t="s">
        <v>223</v>
      </c>
      <c r="AT311" s="128" t="s">
        <v>128</v>
      </c>
      <c r="AU311" s="128" t="s">
        <v>73</v>
      </c>
      <c r="AY311" s="8" t="s">
        <v>125</v>
      </c>
      <c r="BE311" s="129">
        <f>IF(N311="základní",J311,0)</f>
        <v>0</v>
      </c>
      <c r="BF311" s="129">
        <f>IF(N311="snížená",J311,0)</f>
        <v>0</v>
      </c>
      <c r="BG311" s="129">
        <f>IF(N311="zákl. přenesená",J311,0)</f>
        <v>0</v>
      </c>
      <c r="BH311" s="129">
        <f>IF(N311="sníž. přenesená",J311,0)</f>
        <v>0</v>
      </c>
      <c r="BI311" s="129">
        <f>IF(N311="nulová",J311,0)</f>
        <v>0</v>
      </c>
      <c r="BJ311" s="8" t="s">
        <v>71</v>
      </c>
      <c r="BK311" s="129" t="e">
        <f>ROUND(#REF!*H311,2)</f>
        <v>#REF!</v>
      </c>
      <c r="BL311" s="8" t="s">
        <v>223</v>
      </c>
      <c r="BM311" s="128" t="s">
        <v>468</v>
      </c>
    </row>
    <row r="312" spans="2:65" s="1" customFormat="1">
      <c r="B312" s="19"/>
      <c r="D312" s="130" t="s">
        <v>135</v>
      </c>
      <c r="F312" s="131" t="s">
        <v>469</v>
      </c>
      <c r="I312" s="8"/>
      <c r="J312" s="8"/>
      <c r="K312" s="8"/>
      <c r="L312" s="19"/>
      <c r="M312" s="132"/>
      <c r="T312" s="40"/>
      <c r="AT312" s="8" t="s">
        <v>135</v>
      </c>
      <c r="AU312" s="8" t="s">
        <v>73</v>
      </c>
    </row>
    <row r="313" spans="2:65" s="1" customFormat="1">
      <c r="B313" s="19"/>
      <c r="D313" s="133" t="s">
        <v>137</v>
      </c>
      <c r="F313" s="134" t="s">
        <v>470</v>
      </c>
      <c r="I313" s="8"/>
      <c r="J313" s="8"/>
      <c r="K313" s="8"/>
      <c r="L313" s="19"/>
      <c r="M313" s="132"/>
      <c r="T313" s="40"/>
      <c r="AT313" s="8" t="s">
        <v>137</v>
      </c>
      <c r="AU313" s="8" t="s">
        <v>73</v>
      </c>
    </row>
    <row r="314" spans="2:65" s="1" customFormat="1" ht="16.5" customHeight="1">
      <c r="B314" s="19"/>
      <c r="C314" s="119" t="s">
        <v>471</v>
      </c>
      <c r="D314" s="119" t="s">
        <v>128</v>
      </c>
      <c r="E314" s="120" t="s">
        <v>472</v>
      </c>
      <c r="F314" s="121" t="s">
        <v>473</v>
      </c>
      <c r="G314" s="122" t="s">
        <v>250</v>
      </c>
      <c r="H314" s="123">
        <v>270</v>
      </c>
      <c r="I314" s="186" t="s">
        <v>132</v>
      </c>
      <c r="J314" s="187"/>
      <c r="K314" s="188"/>
      <c r="L314" s="19"/>
      <c r="M314" s="124" t="s">
        <v>1</v>
      </c>
      <c r="N314" s="125" t="s">
        <v>33</v>
      </c>
      <c r="O314" s="126">
        <v>0.72799999999999998</v>
      </c>
      <c r="P314" s="126">
        <f>O314*H314</f>
        <v>196.56</v>
      </c>
      <c r="Q314" s="126">
        <v>4.9569999999999996E-4</v>
      </c>
      <c r="R314" s="126">
        <f>Q314*H314</f>
        <v>0.13383899999999999</v>
      </c>
      <c r="S314" s="126">
        <v>0</v>
      </c>
      <c r="T314" s="127">
        <f>S314*H314</f>
        <v>0</v>
      </c>
      <c r="AR314" s="128" t="s">
        <v>223</v>
      </c>
      <c r="AT314" s="128" t="s">
        <v>128</v>
      </c>
      <c r="AU314" s="128" t="s">
        <v>73</v>
      </c>
      <c r="AY314" s="8" t="s">
        <v>125</v>
      </c>
      <c r="BE314" s="129">
        <f>IF(N314="základní",J314,0)</f>
        <v>0</v>
      </c>
      <c r="BF314" s="129">
        <f>IF(N314="snížená",J314,0)</f>
        <v>0</v>
      </c>
      <c r="BG314" s="129">
        <f>IF(N314="zákl. přenesená",J314,0)</f>
        <v>0</v>
      </c>
      <c r="BH314" s="129">
        <f>IF(N314="sníž. přenesená",J314,0)</f>
        <v>0</v>
      </c>
      <c r="BI314" s="129">
        <f>IF(N314="nulová",J314,0)</f>
        <v>0</v>
      </c>
      <c r="BJ314" s="8" t="s">
        <v>71</v>
      </c>
      <c r="BK314" s="129" t="e">
        <f>ROUND(#REF!*H314,2)</f>
        <v>#REF!</v>
      </c>
      <c r="BL314" s="8" t="s">
        <v>223</v>
      </c>
      <c r="BM314" s="128" t="s">
        <v>474</v>
      </c>
    </row>
    <row r="315" spans="2:65" s="1" customFormat="1">
      <c r="B315" s="19"/>
      <c r="D315" s="130" t="s">
        <v>135</v>
      </c>
      <c r="F315" s="131" t="s">
        <v>475</v>
      </c>
      <c r="I315" s="8"/>
      <c r="J315" s="8"/>
      <c r="K315" s="8"/>
      <c r="L315" s="19"/>
      <c r="M315" s="132"/>
      <c r="T315" s="40"/>
      <c r="AT315" s="8" t="s">
        <v>135</v>
      </c>
      <c r="AU315" s="8" t="s">
        <v>73</v>
      </c>
    </row>
    <row r="316" spans="2:65" s="1" customFormat="1">
      <c r="B316" s="19"/>
      <c r="D316" s="133" t="s">
        <v>137</v>
      </c>
      <c r="F316" s="134" t="s">
        <v>476</v>
      </c>
      <c r="I316" s="8"/>
      <c r="J316" s="8"/>
      <c r="K316" s="8"/>
      <c r="L316" s="19"/>
      <c r="M316" s="132"/>
      <c r="T316" s="40"/>
      <c r="AT316" s="8" t="s">
        <v>137</v>
      </c>
      <c r="AU316" s="8" t="s">
        <v>73</v>
      </c>
    </row>
    <row r="317" spans="2:65" s="1" customFormat="1" ht="16.5" customHeight="1">
      <c r="B317" s="19"/>
      <c r="C317" s="119" t="s">
        <v>477</v>
      </c>
      <c r="D317" s="119" t="s">
        <v>128</v>
      </c>
      <c r="E317" s="120" t="s">
        <v>478</v>
      </c>
      <c r="F317" s="121" t="s">
        <v>479</v>
      </c>
      <c r="G317" s="122" t="s">
        <v>250</v>
      </c>
      <c r="H317" s="123">
        <v>68</v>
      </c>
      <c r="I317" s="186" t="s">
        <v>132</v>
      </c>
      <c r="J317" s="187"/>
      <c r="K317" s="188"/>
      <c r="L317" s="19"/>
      <c r="M317" s="124" t="s">
        <v>1</v>
      </c>
      <c r="N317" s="125" t="s">
        <v>33</v>
      </c>
      <c r="O317" s="126">
        <v>0.83199999999999996</v>
      </c>
      <c r="P317" s="126">
        <f>O317*H317</f>
        <v>56.576000000000001</v>
      </c>
      <c r="Q317" s="126">
        <v>1.5257999999999999E-3</v>
      </c>
      <c r="R317" s="126">
        <f>Q317*H317</f>
        <v>0.1037544</v>
      </c>
      <c r="S317" s="126">
        <v>0</v>
      </c>
      <c r="T317" s="127">
        <f>S317*H317</f>
        <v>0</v>
      </c>
      <c r="AR317" s="128" t="s">
        <v>223</v>
      </c>
      <c r="AT317" s="128" t="s">
        <v>128</v>
      </c>
      <c r="AU317" s="128" t="s">
        <v>73</v>
      </c>
      <c r="AY317" s="8" t="s">
        <v>125</v>
      </c>
      <c r="BE317" s="129">
        <f>IF(N317="základní",J317,0)</f>
        <v>0</v>
      </c>
      <c r="BF317" s="129">
        <f>IF(N317="snížená",J317,0)</f>
        <v>0</v>
      </c>
      <c r="BG317" s="129">
        <f>IF(N317="zákl. přenesená",J317,0)</f>
        <v>0</v>
      </c>
      <c r="BH317" s="129">
        <f>IF(N317="sníž. přenesená",J317,0)</f>
        <v>0</v>
      </c>
      <c r="BI317" s="129">
        <f>IF(N317="nulová",J317,0)</f>
        <v>0</v>
      </c>
      <c r="BJ317" s="8" t="s">
        <v>71</v>
      </c>
      <c r="BK317" s="129" t="e">
        <f>ROUND(#REF!*H317,2)</f>
        <v>#REF!</v>
      </c>
      <c r="BL317" s="8" t="s">
        <v>223</v>
      </c>
      <c r="BM317" s="128" t="s">
        <v>480</v>
      </c>
    </row>
    <row r="318" spans="2:65" s="1" customFormat="1">
      <c r="B318" s="19"/>
      <c r="D318" s="130" t="s">
        <v>135</v>
      </c>
      <c r="F318" s="131" t="s">
        <v>481</v>
      </c>
      <c r="I318" s="8"/>
      <c r="J318" s="8"/>
      <c r="K318" s="8"/>
      <c r="L318" s="19"/>
      <c r="M318" s="132"/>
      <c r="T318" s="40"/>
      <c r="AT318" s="8" t="s">
        <v>135</v>
      </c>
      <c r="AU318" s="8" t="s">
        <v>73</v>
      </c>
    </row>
    <row r="319" spans="2:65" s="1" customFormat="1">
      <c r="B319" s="19"/>
      <c r="D319" s="133" t="s">
        <v>137</v>
      </c>
      <c r="F319" s="134" t="s">
        <v>482</v>
      </c>
      <c r="I319" s="8"/>
      <c r="J319" s="8"/>
      <c r="K319" s="8"/>
      <c r="L319" s="19"/>
      <c r="M319" s="132"/>
      <c r="T319" s="40"/>
      <c r="AT319" s="8" t="s">
        <v>137</v>
      </c>
      <c r="AU319" s="8" t="s">
        <v>73</v>
      </c>
    </row>
    <row r="320" spans="2:65" s="1" customFormat="1" ht="16.5" customHeight="1">
      <c r="B320" s="19"/>
      <c r="C320" s="119" t="s">
        <v>483</v>
      </c>
      <c r="D320" s="119" t="s">
        <v>128</v>
      </c>
      <c r="E320" s="120" t="s">
        <v>484</v>
      </c>
      <c r="F320" s="121" t="s">
        <v>485</v>
      </c>
      <c r="G320" s="122" t="s">
        <v>152</v>
      </c>
      <c r="H320" s="123">
        <v>90</v>
      </c>
      <c r="I320" s="186" t="s">
        <v>132</v>
      </c>
      <c r="J320" s="187"/>
      <c r="K320" s="188"/>
      <c r="L320" s="19"/>
      <c r="M320" s="124" t="s">
        <v>1</v>
      </c>
      <c r="N320" s="125" t="s">
        <v>33</v>
      </c>
      <c r="O320" s="126">
        <v>0.17399999999999999</v>
      </c>
      <c r="P320" s="126">
        <f>O320*H320</f>
        <v>15.659999999999998</v>
      </c>
      <c r="Q320" s="126">
        <v>0</v>
      </c>
      <c r="R320" s="126">
        <f>Q320*H320</f>
        <v>0</v>
      </c>
      <c r="S320" s="126">
        <v>0</v>
      </c>
      <c r="T320" s="127">
        <f>S320*H320</f>
        <v>0</v>
      </c>
      <c r="AR320" s="128" t="s">
        <v>223</v>
      </c>
      <c r="AT320" s="128" t="s">
        <v>128</v>
      </c>
      <c r="AU320" s="128" t="s">
        <v>73</v>
      </c>
      <c r="AY320" s="8" t="s">
        <v>125</v>
      </c>
      <c r="BE320" s="129">
        <f>IF(N320="základní",J320,0)</f>
        <v>0</v>
      </c>
      <c r="BF320" s="129">
        <f>IF(N320="snížená",J320,0)</f>
        <v>0</v>
      </c>
      <c r="BG320" s="129">
        <f>IF(N320="zákl. přenesená",J320,0)</f>
        <v>0</v>
      </c>
      <c r="BH320" s="129">
        <f>IF(N320="sníž. přenesená",J320,0)</f>
        <v>0</v>
      </c>
      <c r="BI320" s="129">
        <f>IF(N320="nulová",J320,0)</f>
        <v>0</v>
      </c>
      <c r="BJ320" s="8" t="s">
        <v>71</v>
      </c>
      <c r="BK320" s="129" t="e">
        <f>ROUND(#REF!*H320,2)</f>
        <v>#REF!</v>
      </c>
      <c r="BL320" s="8" t="s">
        <v>223</v>
      </c>
      <c r="BM320" s="128" t="s">
        <v>486</v>
      </c>
    </row>
    <row r="321" spans="2:65" s="1" customFormat="1" ht="19.5">
      <c r="B321" s="19"/>
      <c r="D321" s="130" t="s">
        <v>135</v>
      </c>
      <c r="F321" s="131" t="s">
        <v>487</v>
      </c>
      <c r="I321" s="8"/>
      <c r="J321" s="8"/>
      <c r="K321" s="8"/>
      <c r="L321" s="19"/>
      <c r="M321" s="132"/>
      <c r="T321" s="40"/>
      <c r="AT321" s="8" t="s">
        <v>135</v>
      </c>
      <c r="AU321" s="8" t="s">
        <v>73</v>
      </c>
    </row>
    <row r="322" spans="2:65" s="1" customFormat="1">
      <c r="B322" s="19"/>
      <c r="D322" s="133" t="s">
        <v>137</v>
      </c>
      <c r="F322" s="134" t="s">
        <v>488</v>
      </c>
      <c r="I322" s="8"/>
      <c r="J322" s="8"/>
      <c r="K322" s="8"/>
      <c r="L322" s="19"/>
      <c r="M322" s="132"/>
      <c r="T322" s="40"/>
      <c r="AT322" s="8" t="s">
        <v>137</v>
      </c>
      <c r="AU322" s="8" t="s">
        <v>73</v>
      </c>
    </row>
    <row r="323" spans="2:65" s="1" customFormat="1" ht="21.75" customHeight="1">
      <c r="B323" s="19"/>
      <c r="C323" s="119" t="s">
        <v>489</v>
      </c>
      <c r="D323" s="119" t="s">
        <v>128</v>
      </c>
      <c r="E323" s="120" t="s">
        <v>490</v>
      </c>
      <c r="F323" s="121" t="s">
        <v>491</v>
      </c>
      <c r="G323" s="122" t="s">
        <v>152</v>
      </c>
      <c r="H323" s="123">
        <v>23</v>
      </c>
      <c r="I323" s="186" t="s">
        <v>132</v>
      </c>
      <c r="J323" s="187"/>
      <c r="K323" s="188"/>
      <c r="L323" s="19"/>
      <c r="M323" s="124" t="s">
        <v>1</v>
      </c>
      <c r="N323" s="125" t="s">
        <v>33</v>
      </c>
      <c r="O323" s="126">
        <v>0.25900000000000001</v>
      </c>
      <c r="P323" s="126">
        <f>O323*H323</f>
        <v>5.9569999999999999</v>
      </c>
      <c r="Q323" s="126">
        <v>0</v>
      </c>
      <c r="R323" s="126">
        <f>Q323*H323</f>
        <v>0</v>
      </c>
      <c r="S323" s="126">
        <v>0</v>
      </c>
      <c r="T323" s="127">
        <f>S323*H323</f>
        <v>0</v>
      </c>
      <c r="AR323" s="128" t="s">
        <v>223</v>
      </c>
      <c r="AT323" s="128" t="s">
        <v>128</v>
      </c>
      <c r="AU323" s="128" t="s">
        <v>73</v>
      </c>
      <c r="AY323" s="8" t="s">
        <v>125</v>
      </c>
      <c r="BE323" s="129">
        <f>IF(N323="základní",J323,0)</f>
        <v>0</v>
      </c>
      <c r="BF323" s="129">
        <f>IF(N323="snížená",J323,0)</f>
        <v>0</v>
      </c>
      <c r="BG323" s="129">
        <f>IF(N323="zákl. přenesená",J323,0)</f>
        <v>0</v>
      </c>
      <c r="BH323" s="129">
        <f>IF(N323="sníž. přenesená",J323,0)</f>
        <v>0</v>
      </c>
      <c r="BI323" s="129">
        <f>IF(N323="nulová",J323,0)</f>
        <v>0</v>
      </c>
      <c r="BJ323" s="8" t="s">
        <v>71</v>
      </c>
      <c r="BK323" s="129" t="e">
        <f>ROUND(#REF!*H323,2)</f>
        <v>#REF!</v>
      </c>
      <c r="BL323" s="8" t="s">
        <v>223</v>
      </c>
      <c r="BM323" s="128" t="s">
        <v>492</v>
      </c>
    </row>
    <row r="324" spans="2:65" s="1" customFormat="1" ht="19.5">
      <c r="B324" s="19"/>
      <c r="D324" s="130" t="s">
        <v>135</v>
      </c>
      <c r="F324" s="131" t="s">
        <v>493</v>
      </c>
      <c r="I324" s="8"/>
      <c r="J324" s="8"/>
      <c r="K324" s="8"/>
      <c r="L324" s="19"/>
      <c r="M324" s="132"/>
      <c r="T324" s="40"/>
      <c r="AT324" s="8" t="s">
        <v>135</v>
      </c>
      <c r="AU324" s="8" t="s">
        <v>73</v>
      </c>
    </row>
    <row r="325" spans="2:65" s="1" customFormat="1">
      <c r="B325" s="19"/>
      <c r="D325" s="133" t="s">
        <v>137</v>
      </c>
      <c r="F325" s="134" t="s">
        <v>494</v>
      </c>
      <c r="I325" s="8"/>
      <c r="J325" s="8"/>
      <c r="K325" s="8"/>
      <c r="L325" s="19"/>
      <c r="M325" s="132"/>
      <c r="T325" s="40"/>
      <c r="AT325" s="8" t="s">
        <v>137</v>
      </c>
      <c r="AU325" s="8" t="s">
        <v>73</v>
      </c>
    </row>
    <row r="326" spans="2:65" s="1" customFormat="1" ht="21.75" customHeight="1">
      <c r="B326" s="19"/>
      <c r="C326" s="119" t="s">
        <v>495</v>
      </c>
      <c r="D326" s="119" t="s">
        <v>128</v>
      </c>
      <c r="E326" s="120" t="s">
        <v>496</v>
      </c>
      <c r="F326" s="121" t="s">
        <v>497</v>
      </c>
      <c r="G326" s="122" t="s">
        <v>250</v>
      </c>
      <c r="H326" s="123">
        <v>473</v>
      </c>
      <c r="I326" s="186" t="s">
        <v>132</v>
      </c>
      <c r="J326" s="187"/>
      <c r="K326" s="188"/>
      <c r="L326" s="19"/>
      <c r="M326" s="124" t="s">
        <v>1</v>
      </c>
      <c r="N326" s="125" t="s">
        <v>33</v>
      </c>
      <c r="O326" s="126">
        <v>4.8000000000000001E-2</v>
      </c>
      <c r="P326" s="126">
        <f>O326*H326</f>
        <v>22.704000000000001</v>
      </c>
      <c r="Q326" s="126">
        <v>0</v>
      </c>
      <c r="R326" s="126">
        <f>Q326*H326</f>
        <v>0</v>
      </c>
      <c r="S326" s="126">
        <v>0</v>
      </c>
      <c r="T326" s="127">
        <f>S326*H326</f>
        <v>0</v>
      </c>
      <c r="AR326" s="128" t="s">
        <v>223</v>
      </c>
      <c r="AT326" s="128" t="s">
        <v>128</v>
      </c>
      <c r="AU326" s="128" t="s">
        <v>73</v>
      </c>
      <c r="AY326" s="8" t="s">
        <v>125</v>
      </c>
      <c r="BE326" s="129">
        <f>IF(N326="základní",J326,0)</f>
        <v>0</v>
      </c>
      <c r="BF326" s="129">
        <f>IF(N326="snížená",J326,0)</f>
        <v>0</v>
      </c>
      <c r="BG326" s="129">
        <f>IF(N326="zákl. přenesená",J326,0)</f>
        <v>0</v>
      </c>
      <c r="BH326" s="129">
        <f>IF(N326="sníž. přenesená",J326,0)</f>
        <v>0</v>
      </c>
      <c r="BI326" s="129">
        <f>IF(N326="nulová",J326,0)</f>
        <v>0</v>
      </c>
      <c r="BJ326" s="8" t="s">
        <v>71</v>
      </c>
      <c r="BK326" s="129" t="e">
        <f>ROUND(#REF!*H326,2)</f>
        <v>#REF!</v>
      </c>
      <c r="BL326" s="8" t="s">
        <v>223</v>
      </c>
      <c r="BM326" s="128" t="s">
        <v>498</v>
      </c>
    </row>
    <row r="327" spans="2:65" s="1" customFormat="1">
      <c r="B327" s="19"/>
      <c r="D327" s="130" t="s">
        <v>135</v>
      </c>
      <c r="F327" s="131" t="s">
        <v>499</v>
      </c>
      <c r="I327" s="8"/>
      <c r="J327" s="8"/>
      <c r="K327" s="8"/>
      <c r="L327" s="19"/>
      <c r="M327" s="132"/>
      <c r="T327" s="40"/>
      <c r="AT327" s="8" t="s">
        <v>135</v>
      </c>
      <c r="AU327" s="8" t="s">
        <v>73</v>
      </c>
    </row>
    <row r="328" spans="2:65" s="1" customFormat="1">
      <c r="B328" s="19"/>
      <c r="D328" s="133" t="s">
        <v>137</v>
      </c>
      <c r="F328" s="134" t="s">
        <v>500</v>
      </c>
      <c r="I328" s="8"/>
      <c r="J328" s="8"/>
      <c r="K328" s="8"/>
      <c r="L328" s="19"/>
      <c r="M328" s="132"/>
      <c r="T328" s="40"/>
      <c r="AT328" s="8" t="s">
        <v>137</v>
      </c>
      <c r="AU328" s="8" t="s">
        <v>73</v>
      </c>
    </row>
    <row r="329" spans="2:65" s="1" customFormat="1" ht="24.2" customHeight="1">
      <c r="B329" s="19"/>
      <c r="C329" s="119" t="s">
        <v>501</v>
      </c>
      <c r="D329" s="119" t="s">
        <v>128</v>
      </c>
      <c r="E329" s="120" t="s">
        <v>502</v>
      </c>
      <c r="F329" s="121" t="s">
        <v>503</v>
      </c>
      <c r="G329" s="122" t="s">
        <v>455</v>
      </c>
      <c r="H329" s="123">
        <v>4085.9389999999999</v>
      </c>
      <c r="I329" s="186" t="s">
        <v>132</v>
      </c>
      <c r="J329" s="187"/>
      <c r="K329" s="188"/>
      <c r="L329" s="19"/>
      <c r="M329" s="124" t="s">
        <v>1</v>
      </c>
      <c r="N329" s="125" t="s">
        <v>33</v>
      </c>
      <c r="O329" s="126">
        <v>0</v>
      </c>
      <c r="P329" s="126">
        <f>O329*H329</f>
        <v>0</v>
      </c>
      <c r="Q329" s="126">
        <v>0</v>
      </c>
      <c r="R329" s="126">
        <f>Q329*H329</f>
        <v>0</v>
      </c>
      <c r="S329" s="126">
        <v>0</v>
      </c>
      <c r="T329" s="127">
        <f>S329*H329</f>
        <v>0</v>
      </c>
      <c r="AR329" s="128" t="s">
        <v>223</v>
      </c>
      <c r="AT329" s="128" t="s">
        <v>128</v>
      </c>
      <c r="AU329" s="128" t="s">
        <v>73</v>
      </c>
      <c r="AY329" s="8" t="s">
        <v>125</v>
      </c>
      <c r="BE329" s="129">
        <f>IF(N329="základní",J329,0)</f>
        <v>0</v>
      </c>
      <c r="BF329" s="129">
        <f>IF(N329="snížená",J329,0)</f>
        <v>0</v>
      </c>
      <c r="BG329" s="129">
        <f>IF(N329="zákl. přenesená",J329,0)</f>
        <v>0</v>
      </c>
      <c r="BH329" s="129">
        <f>IF(N329="sníž. přenesená",J329,0)</f>
        <v>0</v>
      </c>
      <c r="BI329" s="129">
        <f>IF(N329="nulová",J329,0)</f>
        <v>0</v>
      </c>
      <c r="BJ329" s="8" t="s">
        <v>71</v>
      </c>
      <c r="BK329" s="129" t="e">
        <f>ROUND(#REF!*H329,2)</f>
        <v>#REF!</v>
      </c>
      <c r="BL329" s="8" t="s">
        <v>223</v>
      </c>
      <c r="BM329" s="128" t="s">
        <v>504</v>
      </c>
    </row>
    <row r="330" spans="2:65" s="1" customFormat="1" ht="29.25">
      <c r="B330" s="19"/>
      <c r="D330" s="130" t="s">
        <v>135</v>
      </c>
      <c r="F330" s="131" t="s">
        <v>505</v>
      </c>
      <c r="I330" s="8"/>
      <c r="J330" s="8"/>
      <c r="K330" s="8"/>
      <c r="L330" s="19"/>
      <c r="M330" s="132"/>
      <c r="T330" s="40"/>
      <c r="AT330" s="8" t="s">
        <v>135</v>
      </c>
      <c r="AU330" s="8" t="s">
        <v>73</v>
      </c>
    </row>
    <row r="331" spans="2:65" s="1" customFormat="1">
      <c r="B331" s="19"/>
      <c r="D331" s="133" t="s">
        <v>137</v>
      </c>
      <c r="F331" s="134" t="s">
        <v>506</v>
      </c>
      <c r="I331" s="8"/>
      <c r="J331" s="8"/>
      <c r="K331" s="8"/>
      <c r="L331" s="19"/>
      <c r="M331" s="132"/>
      <c r="T331" s="40"/>
      <c r="AT331" s="8" t="s">
        <v>137</v>
      </c>
      <c r="AU331" s="8" t="s">
        <v>73</v>
      </c>
    </row>
    <row r="332" spans="2:65" s="108" customFormat="1" ht="22.9" customHeight="1">
      <c r="B332" s="107"/>
      <c r="D332" s="109" t="s">
        <v>65</v>
      </c>
      <c r="E332" s="117" t="s">
        <v>507</v>
      </c>
      <c r="F332" s="117" t="s">
        <v>508</v>
      </c>
      <c r="I332" s="109"/>
      <c r="J332" s="144"/>
      <c r="K332" s="109"/>
      <c r="L332" s="107"/>
      <c r="M332" s="112"/>
      <c r="P332" s="113">
        <f>SUM(P333:P358)</f>
        <v>1913.915</v>
      </c>
      <c r="R332" s="113">
        <f>SUM(R333:R358)</f>
        <v>1.1557118823999999</v>
      </c>
      <c r="T332" s="114">
        <f>SUM(T333:T358)</f>
        <v>48.491999999999997</v>
      </c>
      <c r="AR332" s="109" t="s">
        <v>73</v>
      </c>
      <c r="AT332" s="115" t="s">
        <v>65</v>
      </c>
      <c r="AU332" s="115" t="s">
        <v>71</v>
      </c>
      <c r="AY332" s="109" t="s">
        <v>125</v>
      </c>
      <c r="BK332" s="116" t="e">
        <f>SUM(BK333:BK358)</f>
        <v>#REF!</v>
      </c>
    </row>
    <row r="333" spans="2:65" s="1" customFormat="1" ht="16.5" customHeight="1">
      <c r="B333" s="19"/>
      <c r="C333" s="119" t="s">
        <v>509</v>
      </c>
      <c r="D333" s="119" t="s">
        <v>128</v>
      </c>
      <c r="E333" s="120" t="s">
        <v>510</v>
      </c>
      <c r="F333" s="121" t="s">
        <v>511</v>
      </c>
      <c r="G333" s="122" t="s">
        <v>250</v>
      </c>
      <c r="H333" s="123">
        <v>1350</v>
      </c>
      <c r="I333" s="186" t="s">
        <v>1</v>
      </c>
      <c r="J333" s="187"/>
      <c r="K333" s="188"/>
      <c r="L333" s="19"/>
      <c r="M333" s="124" t="s">
        <v>1</v>
      </c>
      <c r="N333" s="125" t="s">
        <v>33</v>
      </c>
      <c r="O333" s="126">
        <v>0.878</v>
      </c>
      <c r="P333" s="126">
        <f>O333*H333</f>
        <v>1185.3</v>
      </c>
      <c r="Q333" s="126">
        <v>0</v>
      </c>
      <c r="R333" s="126">
        <f>Q333*H333</f>
        <v>0</v>
      </c>
      <c r="S333" s="126">
        <v>3.5920000000000001E-2</v>
      </c>
      <c r="T333" s="127">
        <f>S333*H333</f>
        <v>48.491999999999997</v>
      </c>
      <c r="AR333" s="128" t="s">
        <v>223</v>
      </c>
      <c r="AT333" s="128" t="s">
        <v>128</v>
      </c>
      <c r="AU333" s="128" t="s">
        <v>73</v>
      </c>
      <c r="AY333" s="8" t="s">
        <v>125</v>
      </c>
      <c r="BE333" s="129">
        <f>IF(N333="základní",J333,0)</f>
        <v>0</v>
      </c>
      <c r="BF333" s="129">
        <f>IF(N333="snížená",J333,0)</f>
        <v>0</v>
      </c>
      <c r="BG333" s="129">
        <f>IF(N333="zákl. přenesená",J333,0)</f>
        <v>0</v>
      </c>
      <c r="BH333" s="129">
        <f>IF(N333="sníž. přenesená",J333,0)</f>
        <v>0</v>
      </c>
      <c r="BI333" s="129">
        <f>IF(N333="nulová",J333,0)</f>
        <v>0</v>
      </c>
      <c r="BJ333" s="8" t="s">
        <v>71</v>
      </c>
      <c r="BK333" s="129" t="e">
        <f>ROUND(#REF!*H333,2)</f>
        <v>#REF!</v>
      </c>
      <c r="BL333" s="8" t="s">
        <v>223</v>
      </c>
      <c r="BM333" s="128" t="s">
        <v>512</v>
      </c>
    </row>
    <row r="334" spans="2:65" s="1" customFormat="1">
      <c r="B334" s="19"/>
      <c r="D334" s="130" t="s">
        <v>135</v>
      </c>
      <c r="F334" s="131" t="s">
        <v>511</v>
      </c>
      <c r="I334" s="8"/>
      <c r="J334" s="8"/>
      <c r="K334" s="8"/>
      <c r="L334" s="19"/>
      <c r="M334" s="132"/>
      <c r="T334" s="40"/>
      <c r="AT334" s="8" t="s">
        <v>135</v>
      </c>
      <c r="AU334" s="8" t="s">
        <v>73</v>
      </c>
    </row>
    <row r="335" spans="2:65" s="1" customFormat="1" ht="24.2" customHeight="1">
      <c r="B335" s="19"/>
      <c r="C335" s="119" t="s">
        <v>513</v>
      </c>
      <c r="D335" s="119" t="s">
        <v>128</v>
      </c>
      <c r="E335" s="120" t="s">
        <v>514</v>
      </c>
      <c r="F335" s="121" t="s">
        <v>515</v>
      </c>
      <c r="G335" s="122" t="s">
        <v>250</v>
      </c>
      <c r="H335" s="123">
        <v>270</v>
      </c>
      <c r="I335" s="186" t="s">
        <v>132</v>
      </c>
      <c r="J335" s="187"/>
      <c r="K335" s="188"/>
      <c r="L335" s="19"/>
      <c r="M335" s="124" t="s">
        <v>1</v>
      </c>
      <c r="N335" s="125" t="s">
        <v>33</v>
      </c>
      <c r="O335" s="126">
        <v>0.56100000000000005</v>
      </c>
      <c r="P335" s="126">
        <f>O335*H335</f>
        <v>151.47000000000003</v>
      </c>
      <c r="Q335" s="126">
        <v>8.1375000000000002E-4</v>
      </c>
      <c r="R335" s="126">
        <f>Q335*H335</f>
        <v>0.21971250000000001</v>
      </c>
      <c r="S335" s="126">
        <v>0</v>
      </c>
      <c r="T335" s="127">
        <f>S335*H335</f>
        <v>0</v>
      </c>
      <c r="AR335" s="128" t="s">
        <v>223</v>
      </c>
      <c r="AT335" s="128" t="s">
        <v>128</v>
      </c>
      <c r="AU335" s="128" t="s">
        <v>73</v>
      </c>
      <c r="AY335" s="8" t="s">
        <v>125</v>
      </c>
      <c r="BE335" s="129">
        <f>IF(N335="základní",J335,0)</f>
        <v>0</v>
      </c>
      <c r="BF335" s="129">
        <f>IF(N335="snížená",J335,0)</f>
        <v>0</v>
      </c>
      <c r="BG335" s="129">
        <f>IF(N335="zákl. přenesená",J335,0)</f>
        <v>0</v>
      </c>
      <c r="BH335" s="129">
        <f>IF(N335="sníž. přenesená",J335,0)</f>
        <v>0</v>
      </c>
      <c r="BI335" s="129">
        <f>IF(N335="nulová",J335,0)</f>
        <v>0</v>
      </c>
      <c r="BJ335" s="8" t="s">
        <v>71</v>
      </c>
      <c r="BK335" s="129" t="e">
        <f>ROUND(#REF!*H335,2)</f>
        <v>#REF!</v>
      </c>
      <c r="BL335" s="8" t="s">
        <v>223</v>
      </c>
      <c r="BM335" s="128" t="s">
        <v>516</v>
      </c>
    </row>
    <row r="336" spans="2:65" s="1" customFormat="1" ht="19.5">
      <c r="B336" s="19"/>
      <c r="D336" s="130" t="s">
        <v>135</v>
      </c>
      <c r="F336" s="131" t="s">
        <v>517</v>
      </c>
      <c r="I336" s="8"/>
      <c r="J336" s="8"/>
      <c r="K336" s="8"/>
      <c r="L336" s="19"/>
      <c r="M336" s="132"/>
      <c r="T336" s="40"/>
      <c r="AT336" s="8" t="s">
        <v>135</v>
      </c>
      <c r="AU336" s="8" t="s">
        <v>73</v>
      </c>
    </row>
    <row r="337" spans="2:65" s="1" customFormat="1">
      <c r="B337" s="19"/>
      <c r="D337" s="133" t="s">
        <v>137</v>
      </c>
      <c r="F337" s="134" t="s">
        <v>518</v>
      </c>
      <c r="I337" s="8"/>
      <c r="J337" s="8"/>
      <c r="K337" s="8"/>
      <c r="L337" s="19"/>
      <c r="M337" s="132"/>
      <c r="T337" s="40"/>
      <c r="AT337" s="8" t="s">
        <v>137</v>
      </c>
      <c r="AU337" s="8" t="s">
        <v>73</v>
      </c>
    </row>
    <row r="338" spans="2:65" s="1" customFormat="1" ht="24.2" customHeight="1">
      <c r="B338" s="19"/>
      <c r="C338" s="119" t="s">
        <v>519</v>
      </c>
      <c r="D338" s="119" t="s">
        <v>128</v>
      </c>
      <c r="E338" s="120" t="s">
        <v>520</v>
      </c>
      <c r="F338" s="121" t="s">
        <v>521</v>
      </c>
      <c r="G338" s="122" t="s">
        <v>250</v>
      </c>
      <c r="H338" s="123">
        <v>600</v>
      </c>
      <c r="I338" s="186" t="s">
        <v>132</v>
      </c>
      <c r="J338" s="187"/>
      <c r="K338" s="188"/>
      <c r="L338" s="19"/>
      <c r="M338" s="124" t="s">
        <v>1</v>
      </c>
      <c r="N338" s="125" t="s">
        <v>33</v>
      </c>
      <c r="O338" s="126">
        <v>0.61599999999999999</v>
      </c>
      <c r="P338" s="126">
        <f>O338*H338</f>
        <v>369.6</v>
      </c>
      <c r="Q338" s="126">
        <v>1.18946E-3</v>
      </c>
      <c r="R338" s="126">
        <f>Q338*H338</f>
        <v>0.71367599999999998</v>
      </c>
      <c r="S338" s="126">
        <v>0</v>
      </c>
      <c r="T338" s="127">
        <f>S338*H338</f>
        <v>0</v>
      </c>
      <c r="AR338" s="128" t="s">
        <v>223</v>
      </c>
      <c r="AT338" s="128" t="s">
        <v>128</v>
      </c>
      <c r="AU338" s="128" t="s">
        <v>73</v>
      </c>
      <c r="AY338" s="8" t="s">
        <v>125</v>
      </c>
      <c r="BE338" s="129">
        <f>IF(N338="základní",J338,0)</f>
        <v>0</v>
      </c>
      <c r="BF338" s="129">
        <f>IF(N338="snížená",J338,0)</f>
        <v>0</v>
      </c>
      <c r="BG338" s="129">
        <f>IF(N338="zákl. přenesená",J338,0)</f>
        <v>0</v>
      </c>
      <c r="BH338" s="129">
        <f>IF(N338="sníž. přenesená",J338,0)</f>
        <v>0</v>
      </c>
      <c r="BI338" s="129">
        <f>IF(N338="nulová",J338,0)</f>
        <v>0</v>
      </c>
      <c r="BJ338" s="8" t="s">
        <v>71</v>
      </c>
      <c r="BK338" s="129" t="e">
        <f>ROUND(#REF!*H338,2)</f>
        <v>#REF!</v>
      </c>
      <c r="BL338" s="8" t="s">
        <v>223</v>
      </c>
      <c r="BM338" s="128" t="s">
        <v>522</v>
      </c>
    </row>
    <row r="339" spans="2:65" s="1" customFormat="1" ht="19.5">
      <c r="B339" s="19"/>
      <c r="D339" s="130" t="s">
        <v>135</v>
      </c>
      <c r="F339" s="131" t="s">
        <v>523</v>
      </c>
      <c r="I339" s="8"/>
      <c r="J339" s="8"/>
      <c r="K339" s="8"/>
      <c r="L339" s="19"/>
      <c r="M339" s="132"/>
      <c r="T339" s="40"/>
      <c r="AT339" s="8" t="s">
        <v>135</v>
      </c>
      <c r="AU339" s="8" t="s">
        <v>73</v>
      </c>
    </row>
    <row r="340" spans="2:65" s="1" customFormat="1">
      <c r="B340" s="19"/>
      <c r="D340" s="133" t="s">
        <v>137</v>
      </c>
      <c r="F340" s="134" t="s">
        <v>524</v>
      </c>
      <c r="I340" s="8"/>
      <c r="J340" s="8"/>
      <c r="K340" s="8"/>
      <c r="L340" s="19"/>
      <c r="M340" s="132"/>
      <c r="T340" s="40"/>
      <c r="AT340" s="8" t="s">
        <v>137</v>
      </c>
      <c r="AU340" s="8" t="s">
        <v>73</v>
      </c>
    </row>
    <row r="341" spans="2:65" s="1" customFormat="1" ht="37.9" customHeight="1">
      <c r="B341" s="19"/>
      <c r="C341" s="119" t="s">
        <v>525</v>
      </c>
      <c r="D341" s="119" t="s">
        <v>128</v>
      </c>
      <c r="E341" s="120" t="s">
        <v>526</v>
      </c>
      <c r="F341" s="121" t="s">
        <v>527</v>
      </c>
      <c r="G341" s="122" t="s">
        <v>250</v>
      </c>
      <c r="H341" s="123">
        <v>270</v>
      </c>
      <c r="I341" s="186" t="s">
        <v>132</v>
      </c>
      <c r="J341" s="187"/>
      <c r="K341" s="188"/>
      <c r="L341" s="19"/>
      <c r="M341" s="124" t="s">
        <v>1</v>
      </c>
      <c r="N341" s="125" t="s">
        <v>33</v>
      </c>
      <c r="O341" s="126">
        <v>0.11799999999999999</v>
      </c>
      <c r="P341" s="126">
        <f>O341*H341</f>
        <v>31.86</v>
      </c>
      <c r="Q341" s="126">
        <v>1.9656E-4</v>
      </c>
      <c r="R341" s="126">
        <f>Q341*H341</f>
        <v>5.3071199999999999E-2</v>
      </c>
      <c r="S341" s="126">
        <v>0</v>
      </c>
      <c r="T341" s="127">
        <f>S341*H341</f>
        <v>0</v>
      </c>
      <c r="AR341" s="128" t="s">
        <v>223</v>
      </c>
      <c r="AT341" s="128" t="s">
        <v>128</v>
      </c>
      <c r="AU341" s="128" t="s">
        <v>73</v>
      </c>
      <c r="AY341" s="8" t="s">
        <v>125</v>
      </c>
      <c r="BE341" s="129">
        <f>IF(N341="základní",J341,0)</f>
        <v>0</v>
      </c>
      <c r="BF341" s="129">
        <f>IF(N341="snížená",J341,0)</f>
        <v>0</v>
      </c>
      <c r="BG341" s="129">
        <f>IF(N341="zákl. přenesená",J341,0)</f>
        <v>0</v>
      </c>
      <c r="BH341" s="129">
        <f>IF(N341="sníž. přenesená",J341,0)</f>
        <v>0</v>
      </c>
      <c r="BI341" s="129">
        <f>IF(N341="nulová",J341,0)</f>
        <v>0</v>
      </c>
      <c r="BJ341" s="8" t="s">
        <v>71</v>
      </c>
      <c r="BK341" s="129" t="e">
        <f>ROUND(#REF!*H341,2)</f>
        <v>#REF!</v>
      </c>
      <c r="BL341" s="8" t="s">
        <v>223</v>
      </c>
      <c r="BM341" s="128" t="s">
        <v>528</v>
      </c>
    </row>
    <row r="342" spans="2:65" s="1" customFormat="1" ht="29.25">
      <c r="B342" s="19"/>
      <c r="D342" s="130" t="s">
        <v>135</v>
      </c>
      <c r="F342" s="131" t="s">
        <v>529</v>
      </c>
      <c r="I342" s="8"/>
      <c r="J342" s="8"/>
      <c r="K342" s="8"/>
      <c r="L342" s="19"/>
      <c r="M342" s="132"/>
      <c r="T342" s="40"/>
      <c r="AT342" s="8" t="s">
        <v>135</v>
      </c>
      <c r="AU342" s="8" t="s">
        <v>73</v>
      </c>
    </row>
    <row r="343" spans="2:65" s="1" customFormat="1">
      <c r="B343" s="19"/>
      <c r="D343" s="133" t="s">
        <v>137</v>
      </c>
      <c r="F343" s="134" t="s">
        <v>530</v>
      </c>
      <c r="I343" s="8"/>
      <c r="J343" s="8"/>
      <c r="K343" s="8"/>
      <c r="L343" s="19"/>
      <c r="M343" s="132"/>
      <c r="T343" s="40"/>
      <c r="AT343" s="8" t="s">
        <v>137</v>
      </c>
      <c r="AU343" s="8" t="s">
        <v>73</v>
      </c>
    </row>
    <row r="344" spans="2:65" s="1" customFormat="1" ht="37.9" customHeight="1">
      <c r="B344" s="19"/>
      <c r="C344" s="119" t="s">
        <v>531</v>
      </c>
      <c r="D344" s="119" t="s">
        <v>128</v>
      </c>
      <c r="E344" s="120" t="s">
        <v>532</v>
      </c>
      <c r="F344" s="121" t="s">
        <v>533</v>
      </c>
      <c r="G344" s="122" t="s">
        <v>250</v>
      </c>
      <c r="H344" s="123">
        <v>600</v>
      </c>
      <c r="I344" s="186" t="s">
        <v>132</v>
      </c>
      <c r="J344" s="187"/>
      <c r="K344" s="188"/>
      <c r="L344" s="19"/>
      <c r="M344" s="124" t="s">
        <v>1</v>
      </c>
      <c r="N344" s="125" t="s">
        <v>33</v>
      </c>
      <c r="O344" s="126">
        <v>0.11799999999999999</v>
      </c>
      <c r="P344" s="126">
        <f>O344*H344</f>
        <v>70.8</v>
      </c>
      <c r="Q344" s="126">
        <v>2.4078000000000001E-4</v>
      </c>
      <c r="R344" s="126">
        <f>Q344*H344</f>
        <v>0.14446800000000001</v>
      </c>
      <c r="S344" s="126">
        <v>0</v>
      </c>
      <c r="T344" s="127">
        <f>S344*H344</f>
        <v>0</v>
      </c>
      <c r="AR344" s="128" t="s">
        <v>223</v>
      </c>
      <c r="AT344" s="128" t="s">
        <v>128</v>
      </c>
      <c r="AU344" s="128" t="s">
        <v>73</v>
      </c>
      <c r="AY344" s="8" t="s">
        <v>125</v>
      </c>
      <c r="BE344" s="129">
        <f>IF(N344="základní",J344,0)</f>
        <v>0</v>
      </c>
      <c r="BF344" s="129">
        <f>IF(N344="snížená",J344,0)</f>
        <v>0</v>
      </c>
      <c r="BG344" s="129">
        <f>IF(N344="zákl. přenesená",J344,0)</f>
        <v>0</v>
      </c>
      <c r="BH344" s="129">
        <f>IF(N344="sníž. přenesená",J344,0)</f>
        <v>0</v>
      </c>
      <c r="BI344" s="129">
        <f>IF(N344="nulová",J344,0)</f>
        <v>0</v>
      </c>
      <c r="BJ344" s="8" t="s">
        <v>71</v>
      </c>
      <c r="BK344" s="129" t="e">
        <f>ROUND(#REF!*H344,2)</f>
        <v>#REF!</v>
      </c>
      <c r="BL344" s="8" t="s">
        <v>223</v>
      </c>
      <c r="BM344" s="128" t="s">
        <v>534</v>
      </c>
    </row>
    <row r="345" spans="2:65" s="1" customFormat="1" ht="29.25">
      <c r="B345" s="19"/>
      <c r="D345" s="130" t="s">
        <v>135</v>
      </c>
      <c r="F345" s="131" t="s">
        <v>535</v>
      </c>
      <c r="I345" s="8"/>
      <c r="J345" s="8"/>
      <c r="K345" s="8"/>
      <c r="L345" s="19"/>
      <c r="M345" s="132"/>
      <c r="T345" s="40"/>
      <c r="AT345" s="8" t="s">
        <v>135</v>
      </c>
      <c r="AU345" s="8" t="s">
        <v>73</v>
      </c>
    </row>
    <row r="346" spans="2:65" s="1" customFormat="1">
      <c r="B346" s="19"/>
      <c r="D346" s="133" t="s">
        <v>137</v>
      </c>
      <c r="F346" s="134" t="s">
        <v>536</v>
      </c>
      <c r="I346" s="8"/>
      <c r="J346" s="8"/>
      <c r="K346" s="8"/>
      <c r="L346" s="19"/>
      <c r="M346" s="132"/>
      <c r="T346" s="40"/>
      <c r="AT346" s="8" t="s">
        <v>137</v>
      </c>
      <c r="AU346" s="8" t="s">
        <v>73</v>
      </c>
    </row>
    <row r="347" spans="2:65" s="1" customFormat="1" ht="24.2" customHeight="1">
      <c r="B347" s="19"/>
      <c r="C347" s="119" t="s">
        <v>537</v>
      </c>
      <c r="D347" s="119" t="s">
        <v>128</v>
      </c>
      <c r="E347" s="120" t="s">
        <v>538</v>
      </c>
      <c r="F347" s="121" t="s">
        <v>539</v>
      </c>
      <c r="G347" s="122" t="s">
        <v>152</v>
      </c>
      <c r="H347" s="123">
        <v>90</v>
      </c>
      <c r="I347" s="186" t="s">
        <v>132</v>
      </c>
      <c r="J347" s="187"/>
      <c r="K347" s="188"/>
      <c r="L347" s="19"/>
      <c r="M347" s="124" t="s">
        <v>1</v>
      </c>
      <c r="N347" s="125" t="s">
        <v>33</v>
      </c>
      <c r="O347" s="126">
        <v>0.121</v>
      </c>
      <c r="P347" s="126">
        <f>O347*H347</f>
        <v>10.89</v>
      </c>
      <c r="Q347" s="126">
        <v>8.0000000000000007E-5</v>
      </c>
      <c r="R347" s="126">
        <f>Q347*H347</f>
        <v>7.2000000000000007E-3</v>
      </c>
      <c r="S347" s="126">
        <v>0</v>
      </c>
      <c r="T347" s="127">
        <f>S347*H347</f>
        <v>0</v>
      </c>
      <c r="AR347" s="128" t="s">
        <v>223</v>
      </c>
      <c r="AT347" s="128" t="s">
        <v>128</v>
      </c>
      <c r="AU347" s="128" t="s">
        <v>73</v>
      </c>
      <c r="AY347" s="8" t="s">
        <v>125</v>
      </c>
      <c r="BE347" s="129">
        <f>IF(N347="základní",J347,0)</f>
        <v>0</v>
      </c>
      <c r="BF347" s="129">
        <f>IF(N347="snížená",J347,0)</f>
        <v>0</v>
      </c>
      <c r="BG347" s="129">
        <f>IF(N347="zákl. přenesená",J347,0)</f>
        <v>0</v>
      </c>
      <c r="BH347" s="129">
        <f>IF(N347="sníž. přenesená",J347,0)</f>
        <v>0</v>
      </c>
      <c r="BI347" s="129">
        <f>IF(N347="nulová",J347,0)</f>
        <v>0</v>
      </c>
      <c r="BJ347" s="8" t="s">
        <v>71</v>
      </c>
      <c r="BK347" s="129" t="e">
        <f>ROUND(#REF!*H347,2)</f>
        <v>#REF!</v>
      </c>
      <c r="BL347" s="8" t="s">
        <v>223</v>
      </c>
      <c r="BM347" s="128" t="s">
        <v>540</v>
      </c>
    </row>
    <row r="348" spans="2:65" s="1" customFormat="1" ht="19.5">
      <c r="B348" s="19"/>
      <c r="D348" s="130" t="s">
        <v>135</v>
      </c>
      <c r="F348" s="131" t="s">
        <v>541</v>
      </c>
      <c r="I348" s="8"/>
      <c r="J348" s="8"/>
      <c r="K348" s="8"/>
      <c r="L348" s="19"/>
      <c r="M348" s="132"/>
      <c r="T348" s="40"/>
      <c r="AT348" s="8" t="s">
        <v>135</v>
      </c>
      <c r="AU348" s="8" t="s">
        <v>73</v>
      </c>
    </row>
    <row r="349" spans="2:65" s="1" customFormat="1">
      <c r="B349" s="19"/>
      <c r="D349" s="133" t="s">
        <v>137</v>
      </c>
      <c r="F349" s="134" t="s">
        <v>542</v>
      </c>
      <c r="I349" s="8"/>
      <c r="J349" s="8"/>
      <c r="K349" s="8"/>
      <c r="L349" s="19"/>
      <c r="M349" s="132"/>
      <c r="T349" s="40"/>
      <c r="AT349" s="8" t="s">
        <v>137</v>
      </c>
      <c r="AU349" s="8" t="s">
        <v>73</v>
      </c>
    </row>
    <row r="350" spans="2:65" s="1" customFormat="1" ht="16.5" customHeight="1">
      <c r="B350" s="19"/>
      <c r="C350" s="119" t="s">
        <v>543</v>
      </c>
      <c r="D350" s="119" t="s">
        <v>128</v>
      </c>
      <c r="E350" s="120" t="s">
        <v>544</v>
      </c>
      <c r="F350" s="121" t="s">
        <v>545</v>
      </c>
      <c r="G350" s="122" t="s">
        <v>152</v>
      </c>
      <c r="H350" s="123">
        <v>23</v>
      </c>
      <c r="I350" s="186" t="s">
        <v>132</v>
      </c>
      <c r="J350" s="187"/>
      <c r="K350" s="188"/>
      <c r="L350" s="19"/>
      <c r="M350" s="124" t="s">
        <v>1</v>
      </c>
      <c r="N350" s="125" t="s">
        <v>33</v>
      </c>
      <c r="O350" s="126">
        <v>0.16500000000000001</v>
      </c>
      <c r="P350" s="126">
        <f>O350*H350</f>
        <v>3.7950000000000004</v>
      </c>
      <c r="Q350" s="126">
        <v>2.8626880000000001E-4</v>
      </c>
      <c r="R350" s="126">
        <f>Q350*H350</f>
        <v>6.5841824000000002E-3</v>
      </c>
      <c r="S350" s="126">
        <v>0</v>
      </c>
      <c r="T350" s="127">
        <f>S350*H350</f>
        <v>0</v>
      </c>
      <c r="AR350" s="128" t="s">
        <v>223</v>
      </c>
      <c r="AT350" s="128" t="s">
        <v>128</v>
      </c>
      <c r="AU350" s="128" t="s">
        <v>73</v>
      </c>
      <c r="AY350" s="8" t="s">
        <v>125</v>
      </c>
      <c r="BE350" s="129">
        <f>IF(N350="základní",J350,0)</f>
        <v>0</v>
      </c>
      <c r="BF350" s="129">
        <f>IF(N350="snížená",J350,0)</f>
        <v>0</v>
      </c>
      <c r="BG350" s="129">
        <f>IF(N350="zákl. přenesená",J350,0)</f>
        <v>0</v>
      </c>
      <c r="BH350" s="129">
        <f>IF(N350="sníž. přenesená",J350,0)</f>
        <v>0</v>
      </c>
      <c r="BI350" s="129">
        <f>IF(N350="nulová",J350,0)</f>
        <v>0</v>
      </c>
      <c r="BJ350" s="8" t="s">
        <v>71</v>
      </c>
      <c r="BK350" s="129" t="e">
        <f>ROUND(#REF!*H350,2)</f>
        <v>#REF!</v>
      </c>
      <c r="BL350" s="8" t="s">
        <v>223</v>
      </c>
      <c r="BM350" s="128" t="s">
        <v>546</v>
      </c>
    </row>
    <row r="351" spans="2:65" s="1" customFormat="1">
      <c r="B351" s="19"/>
      <c r="D351" s="130" t="s">
        <v>135</v>
      </c>
      <c r="F351" s="131" t="s">
        <v>547</v>
      </c>
      <c r="I351" s="8"/>
      <c r="J351" s="8"/>
      <c r="K351" s="8"/>
      <c r="L351" s="19"/>
      <c r="M351" s="132"/>
      <c r="T351" s="40"/>
      <c r="AT351" s="8" t="s">
        <v>135</v>
      </c>
      <c r="AU351" s="8" t="s">
        <v>73</v>
      </c>
    </row>
    <row r="352" spans="2:65" s="1" customFormat="1">
      <c r="B352" s="19"/>
      <c r="D352" s="133" t="s">
        <v>137</v>
      </c>
      <c r="F352" s="134" t="s">
        <v>548</v>
      </c>
      <c r="I352" s="8"/>
      <c r="J352" s="8"/>
      <c r="K352" s="8"/>
      <c r="L352" s="19"/>
      <c r="M352" s="132"/>
      <c r="T352" s="40"/>
      <c r="AT352" s="8" t="s">
        <v>137</v>
      </c>
      <c r="AU352" s="8" t="s">
        <v>73</v>
      </c>
    </row>
    <row r="353" spans="2:65" s="1" customFormat="1" ht="21.75" customHeight="1">
      <c r="B353" s="19"/>
      <c r="C353" s="119" t="s">
        <v>549</v>
      </c>
      <c r="D353" s="119" t="s">
        <v>128</v>
      </c>
      <c r="E353" s="120" t="s">
        <v>550</v>
      </c>
      <c r="F353" s="121" t="s">
        <v>551</v>
      </c>
      <c r="G353" s="122" t="s">
        <v>250</v>
      </c>
      <c r="H353" s="123">
        <v>1100</v>
      </c>
      <c r="I353" s="186" t="s">
        <v>132</v>
      </c>
      <c r="J353" s="187"/>
      <c r="K353" s="188"/>
      <c r="L353" s="19"/>
      <c r="M353" s="124" t="s">
        <v>1</v>
      </c>
      <c r="N353" s="125" t="s">
        <v>33</v>
      </c>
      <c r="O353" s="126">
        <v>8.2000000000000003E-2</v>
      </c>
      <c r="P353" s="126">
        <f>O353*H353</f>
        <v>90.2</v>
      </c>
      <c r="Q353" s="126">
        <v>1.0000000000000001E-5</v>
      </c>
      <c r="R353" s="126">
        <f>Q353*H353</f>
        <v>1.1000000000000001E-2</v>
      </c>
      <c r="S353" s="126">
        <v>0</v>
      </c>
      <c r="T353" s="127">
        <f>S353*H353</f>
        <v>0</v>
      </c>
      <c r="AR353" s="128" t="s">
        <v>223</v>
      </c>
      <c r="AT353" s="128" t="s">
        <v>128</v>
      </c>
      <c r="AU353" s="128" t="s">
        <v>73</v>
      </c>
      <c r="AY353" s="8" t="s">
        <v>125</v>
      </c>
      <c r="BE353" s="129">
        <f>IF(N353="základní",J353,0)</f>
        <v>0</v>
      </c>
      <c r="BF353" s="129">
        <f>IF(N353="snížená",J353,0)</f>
        <v>0</v>
      </c>
      <c r="BG353" s="129">
        <f>IF(N353="zákl. přenesená",J353,0)</f>
        <v>0</v>
      </c>
      <c r="BH353" s="129">
        <f>IF(N353="sníž. přenesená",J353,0)</f>
        <v>0</v>
      </c>
      <c r="BI353" s="129">
        <f>IF(N353="nulová",J353,0)</f>
        <v>0</v>
      </c>
      <c r="BJ353" s="8" t="s">
        <v>71</v>
      </c>
      <c r="BK353" s="129" t="e">
        <f>ROUND(#REF!*H353,2)</f>
        <v>#REF!</v>
      </c>
      <c r="BL353" s="8" t="s">
        <v>223</v>
      </c>
      <c r="BM353" s="128" t="s">
        <v>552</v>
      </c>
    </row>
    <row r="354" spans="2:65" s="1" customFormat="1" ht="19.5">
      <c r="B354" s="19"/>
      <c r="D354" s="130" t="s">
        <v>135</v>
      </c>
      <c r="F354" s="131" t="s">
        <v>553</v>
      </c>
      <c r="I354" s="8"/>
      <c r="J354" s="8"/>
      <c r="K354" s="8"/>
      <c r="L354" s="19"/>
      <c r="M354" s="132"/>
      <c r="T354" s="40"/>
      <c r="AT354" s="8" t="s">
        <v>135</v>
      </c>
      <c r="AU354" s="8" t="s">
        <v>73</v>
      </c>
    </row>
    <row r="355" spans="2:65" s="1" customFormat="1">
      <c r="B355" s="19"/>
      <c r="D355" s="133" t="s">
        <v>137</v>
      </c>
      <c r="F355" s="134" t="s">
        <v>554</v>
      </c>
      <c r="I355" s="8"/>
      <c r="J355" s="8"/>
      <c r="K355" s="8"/>
      <c r="L355" s="19"/>
      <c r="M355" s="132"/>
      <c r="T355" s="40"/>
      <c r="AT355" s="8" t="s">
        <v>137</v>
      </c>
      <c r="AU355" s="8" t="s">
        <v>73</v>
      </c>
    </row>
    <row r="356" spans="2:65" s="1" customFormat="1" ht="24.2" customHeight="1">
      <c r="B356" s="19"/>
      <c r="C356" s="119" t="s">
        <v>555</v>
      </c>
      <c r="D356" s="119" t="s">
        <v>128</v>
      </c>
      <c r="E356" s="120" t="s">
        <v>556</v>
      </c>
      <c r="F356" s="121" t="s">
        <v>557</v>
      </c>
      <c r="G356" s="122" t="s">
        <v>455</v>
      </c>
      <c r="H356" s="123">
        <v>7295.9769999999999</v>
      </c>
      <c r="I356" s="186" t="s">
        <v>132</v>
      </c>
      <c r="J356" s="187"/>
      <c r="K356" s="188"/>
      <c r="L356" s="19"/>
      <c r="M356" s="124" t="s">
        <v>1</v>
      </c>
      <c r="N356" s="125" t="s">
        <v>33</v>
      </c>
      <c r="O356" s="126">
        <v>0</v>
      </c>
      <c r="P356" s="126">
        <f>O356*H356</f>
        <v>0</v>
      </c>
      <c r="Q356" s="126">
        <v>0</v>
      </c>
      <c r="R356" s="126">
        <f>Q356*H356</f>
        <v>0</v>
      </c>
      <c r="S356" s="126">
        <v>0</v>
      </c>
      <c r="T356" s="127">
        <f>S356*H356</f>
        <v>0</v>
      </c>
      <c r="AR356" s="128" t="s">
        <v>223</v>
      </c>
      <c r="AT356" s="128" t="s">
        <v>128</v>
      </c>
      <c r="AU356" s="128" t="s">
        <v>73</v>
      </c>
      <c r="AY356" s="8" t="s">
        <v>125</v>
      </c>
      <c r="BE356" s="129">
        <f>IF(N356="základní",J356,0)</f>
        <v>0</v>
      </c>
      <c r="BF356" s="129">
        <f>IF(N356="snížená",J356,0)</f>
        <v>0</v>
      </c>
      <c r="BG356" s="129">
        <f>IF(N356="zákl. přenesená",J356,0)</f>
        <v>0</v>
      </c>
      <c r="BH356" s="129">
        <f>IF(N356="sníž. přenesená",J356,0)</f>
        <v>0</v>
      </c>
      <c r="BI356" s="129">
        <f>IF(N356="nulová",J356,0)</f>
        <v>0</v>
      </c>
      <c r="BJ356" s="8" t="s">
        <v>71</v>
      </c>
      <c r="BK356" s="129" t="e">
        <f>ROUND(#REF!*H356,2)</f>
        <v>#REF!</v>
      </c>
      <c r="BL356" s="8" t="s">
        <v>223</v>
      </c>
      <c r="BM356" s="128" t="s">
        <v>558</v>
      </c>
    </row>
    <row r="357" spans="2:65" s="1" customFormat="1" ht="29.25">
      <c r="B357" s="19"/>
      <c r="D357" s="130" t="s">
        <v>135</v>
      </c>
      <c r="F357" s="131" t="s">
        <v>559</v>
      </c>
      <c r="I357" s="8"/>
      <c r="J357" s="8"/>
      <c r="K357" s="8"/>
      <c r="L357" s="19"/>
      <c r="M357" s="132"/>
      <c r="T357" s="40"/>
      <c r="AT357" s="8" t="s">
        <v>135</v>
      </c>
      <c r="AU357" s="8" t="s">
        <v>73</v>
      </c>
    </row>
    <row r="358" spans="2:65" s="1" customFormat="1">
      <c r="B358" s="19"/>
      <c r="D358" s="133" t="s">
        <v>137</v>
      </c>
      <c r="F358" s="134" t="s">
        <v>560</v>
      </c>
      <c r="I358" s="8"/>
      <c r="J358" s="8"/>
      <c r="K358" s="8"/>
      <c r="L358" s="19"/>
      <c r="M358" s="132"/>
      <c r="T358" s="40"/>
      <c r="AT358" s="8" t="s">
        <v>137</v>
      </c>
      <c r="AU358" s="8" t="s">
        <v>73</v>
      </c>
    </row>
    <row r="359" spans="2:65" s="108" customFormat="1" ht="22.9" customHeight="1">
      <c r="B359" s="107"/>
      <c r="D359" s="109" t="s">
        <v>65</v>
      </c>
      <c r="E359" s="117" t="s">
        <v>561</v>
      </c>
      <c r="F359" s="117" t="s">
        <v>562</v>
      </c>
      <c r="I359" s="109"/>
      <c r="J359" s="144"/>
      <c r="K359" s="109"/>
      <c r="L359" s="107"/>
      <c r="M359" s="112"/>
      <c r="P359" s="113">
        <f>SUM(P360:P395)</f>
        <v>187.14399999999998</v>
      </c>
      <c r="R359" s="113">
        <f>SUM(R360:R395)</f>
        <v>1.6702427430000002</v>
      </c>
      <c r="T359" s="114">
        <f>SUM(T360:T395)</f>
        <v>3.4247900000000002</v>
      </c>
      <c r="AR359" s="109" t="s">
        <v>73</v>
      </c>
      <c r="AT359" s="115" t="s">
        <v>65</v>
      </c>
      <c r="AU359" s="115" t="s">
        <v>71</v>
      </c>
      <c r="AY359" s="109" t="s">
        <v>125</v>
      </c>
      <c r="BK359" s="116" t="e">
        <f>SUM(BK360:BK395)</f>
        <v>#REF!</v>
      </c>
    </row>
    <row r="360" spans="2:65" s="1" customFormat="1" ht="16.5" customHeight="1">
      <c r="B360" s="19"/>
      <c r="C360" s="119" t="s">
        <v>563</v>
      </c>
      <c r="D360" s="119" t="s">
        <v>128</v>
      </c>
      <c r="E360" s="120" t="s">
        <v>564</v>
      </c>
      <c r="F360" s="121" t="s">
        <v>565</v>
      </c>
      <c r="G360" s="122" t="s">
        <v>427</v>
      </c>
      <c r="H360" s="123">
        <v>23</v>
      </c>
      <c r="I360" s="186" t="s">
        <v>132</v>
      </c>
      <c r="J360" s="187"/>
      <c r="K360" s="188"/>
      <c r="L360" s="19"/>
      <c r="M360" s="124" t="s">
        <v>1</v>
      </c>
      <c r="N360" s="125" t="s">
        <v>33</v>
      </c>
      <c r="O360" s="126">
        <v>0.54800000000000004</v>
      </c>
      <c r="P360" s="126">
        <f>O360*H360</f>
        <v>12.604000000000001</v>
      </c>
      <c r="Q360" s="126">
        <v>0</v>
      </c>
      <c r="R360" s="126">
        <f>Q360*H360</f>
        <v>0</v>
      </c>
      <c r="S360" s="126">
        <v>1.933E-2</v>
      </c>
      <c r="T360" s="127">
        <f>S360*H360</f>
        <v>0.44458999999999999</v>
      </c>
      <c r="AR360" s="128" t="s">
        <v>223</v>
      </c>
      <c r="AT360" s="128" t="s">
        <v>128</v>
      </c>
      <c r="AU360" s="128" t="s">
        <v>73</v>
      </c>
      <c r="AY360" s="8" t="s">
        <v>125</v>
      </c>
      <c r="BE360" s="129">
        <f>IF(N360="základní",J360,0)</f>
        <v>0</v>
      </c>
      <c r="BF360" s="129">
        <f>IF(N360="snížená",J360,0)</f>
        <v>0</v>
      </c>
      <c r="BG360" s="129">
        <f>IF(N360="zákl. přenesená",J360,0)</f>
        <v>0</v>
      </c>
      <c r="BH360" s="129">
        <f>IF(N360="sníž. přenesená",J360,0)</f>
        <v>0</v>
      </c>
      <c r="BI360" s="129">
        <f>IF(N360="nulová",J360,0)</f>
        <v>0</v>
      </c>
      <c r="BJ360" s="8" t="s">
        <v>71</v>
      </c>
      <c r="BK360" s="129" t="e">
        <f>ROUND(#REF!*H360,2)</f>
        <v>#REF!</v>
      </c>
      <c r="BL360" s="8" t="s">
        <v>223</v>
      </c>
      <c r="BM360" s="128" t="s">
        <v>566</v>
      </c>
    </row>
    <row r="361" spans="2:65" s="1" customFormat="1" ht="19.5">
      <c r="B361" s="19"/>
      <c r="D361" s="130" t="s">
        <v>135</v>
      </c>
      <c r="F361" s="131" t="s">
        <v>567</v>
      </c>
      <c r="I361" s="8"/>
      <c r="J361" s="8"/>
      <c r="K361" s="8"/>
      <c r="L361" s="19"/>
      <c r="M361" s="132"/>
      <c r="T361" s="40"/>
      <c r="AT361" s="8" t="s">
        <v>135</v>
      </c>
      <c r="AU361" s="8" t="s">
        <v>73</v>
      </c>
    </row>
    <row r="362" spans="2:65" s="1" customFormat="1">
      <c r="B362" s="19"/>
      <c r="D362" s="133" t="s">
        <v>137</v>
      </c>
      <c r="F362" s="134" t="s">
        <v>568</v>
      </c>
      <c r="I362" s="8"/>
      <c r="J362" s="8"/>
      <c r="K362" s="8"/>
      <c r="L362" s="19"/>
      <c r="M362" s="132"/>
      <c r="T362" s="40"/>
      <c r="AT362" s="8" t="s">
        <v>137</v>
      </c>
      <c r="AU362" s="8" t="s">
        <v>73</v>
      </c>
    </row>
    <row r="363" spans="2:65" s="1" customFormat="1" ht="24.2" customHeight="1">
      <c r="B363" s="19"/>
      <c r="C363" s="119" t="s">
        <v>569</v>
      </c>
      <c r="D363" s="119" t="s">
        <v>128</v>
      </c>
      <c r="E363" s="120" t="s">
        <v>570</v>
      </c>
      <c r="F363" s="121" t="s">
        <v>571</v>
      </c>
      <c r="G363" s="122" t="s">
        <v>427</v>
      </c>
      <c r="H363" s="123">
        <v>15</v>
      </c>
      <c r="I363" s="186" t="s">
        <v>132</v>
      </c>
      <c r="J363" s="187"/>
      <c r="K363" s="188"/>
      <c r="L363" s="19"/>
      <c r="M363" s="124" t="s">
        <v>1</v>
      </c>
      <c r="N363" s="125" t="s">
        <v>33</v>
      </c>
      <c r="O363" s="126">
        <v>1.1000000000000001</v>
      </c>
      <c r="P363" s="126">
        <f>O363*H363</f>
        <v>16.5</v>
      </c>
      <c r="Q363" s="126">
        <v>1.7470090000000001E-2</v>
      </c>
      <c r="R363" s="126">
        <f>Q363*H363</f>
        <v>0.26205135000000002</v>
      </c>
      <c r="S363" s="126">
        <v>0</v>
      </c>
      <c r="T363" s="127">
        <f>S363*H363</f>
        <v>0</v>
      </c>
      <c r="AR363" s="128" t="s">
        <v>223</v>
      </c>
      <c r="AT363" s="128" t="s">
        <v>128</v>
      </c>
      <c r="AU363" s="128" t="s">
        <v>73</v>
      </c>
      <c r="AY363" s="8" t="s">
        <v>125</v>
      </c>
      <c r="BE363" s="129">
        <f>IF(N363="základní",J363,0)</f>
        <v>0</v>
      </c>
      <c r="BF363" s="129">
        <f>IF(N363="snížená",J363,0)</f>
        <v>0</v>
      </c>
      <c r="BG363" s="129">
        <f>IF(N363="zákl. přenesená",J363,0)</f>
        <v>0</v>
      </c>
      <c r="BH363" s="129">
        <f>IF(N363="sníž. přenesená",J363,0)</f>
        <v>0</v>
      </c>
      <c r="BI363" s="129">
        <f>IF(N363="nulová",J363,0)</f>
        <v>0</v>
      </c>
      <c r="BJ363" s="8" t="s">
        <v>71</v>
      </c>
      <c r="BK363" s="129" t="e">
        <f>ROUND(#REF!*H363,2)</f>
        <v>#REF!</v>
      </c>
      <c r="BL363" s="8" t="s">
        <v>223</v>
      </c>
      <c r="BM363" s="128" t="s">
        <v>572</v>
      </c>
    </row>
    <row r="364" spans="2:65" s="1" customFormat="1" ht="19.5">
      <c r="B364" s="19"/>
      <c r="D364" s="130" t="s">
        <v>135</v>
      </c>
      <c r="F364" s="131" t="s">
        <v>573</v>
      </c>
      <c r="I364" s="8"/>
      <c r="J364" s="8"/>
      <c r="K364" s="8"/>
      <c r="L364" s="19"/>
      <c r="M364" s="132"/>
      <c r="T364" s="40"/>
      <c r="AT364" s="8" t="s">
        <v>135</v>
      </c>
      <c r="AU364" s="8" t="s">
        <v>73</v>
      </c>
    </row>
    <row r="365" spans="2:65" s="1" customFormat="1">
      <c r="B365" s="19"/>
      <c r="D365" s="133" t="s">
        <v>137</v>
      </c>
      <c r="F365" s="134" t="s">
        <v>574</v>
      </c>
      <c r="I365" s="8"/>
      <c r="J365" s="8"/>
      <c r="K365" s="8"/>
      <c r="L365" s="19"/>
      <c r="M365" s="132"/>
      <c r="T365" s="40"/>
      <c r="AT365" s="8" t="s">
        <v>137</v>
      </c>
      <c r="AU365" s="8" t="s">
        <v>73</v>
      </c>
    </row>
    <row r="366" spans="2:65" s="1" customFormat="1" ht="16.5" customHeight="1">
      <c r="B366" s="19"/>
      <c r="C366" s="119" t="s">
        <v>575</v>
      </c>
      <c r="D366" s="119" t="s">
        <v>128</v>
      </c>
      <c r="E366" s="120" t="s">
        <v>576</v>
      </c>
      <c r="F366" s="121" t="s">
        <v>577</v>
      </c>
      <c r="G366" s="122" t="s">
        <v>427</v>
      </c>
      <c r="H366" s="123">
        <v>15</v>
      </c>
      <c r="I366" s="186" t="s">
        <v>132</v>
      </c>
      <c r="J366" s="187"/>
      <c r="K366" s="188"/>
      <c r="L366" s="19"/>
      <c r="M366" s="124" t="s">
        <v>1</v>
      </c>
      <c r="N366" s="125" t="s">
        <v>33</v>
      </c>
      <c r="O366" s="126">
        <v>0.36199999999999999</v>
      </c>
      <c r="P366" s="126">
        <f>O366*H366</f>
        <v>5.43</v>
      </c>
      <c r="Q366" s="126">
        <v>0</v>
      </c>
      <c r="R366" s="126">
        <f>Q366*H366</f>
        <v>0</v>
      </c>
      <c r="S366" s="126">
        <v>1.9460000000000002E-2</v>
      </c>
      <c r="T366" s="127">
        <f>S366*H366</f>
        <v>0.29190000000000005</v>
      </c>
      <c r="AR366" s="128" t="s">
        <v>223</v>
      </c>
      <c r="AT366" s="128" t="s">
        <v>128</v>
      </c>
      <c r="AU366" s="128" t="s">
        <v>73</v>
      </c>
      <c r="AY366" s="8" t="s">
        <v>125</v>
      </c>
      <c r="BE366" s="129">
        <f>IF(N366="základní",J366,0)</f>
        <v>0</v>
      </c>
      <c r="BF366" s="129">
        <f>IF(N366="snížená",J366,0)</f>
        <v>0</v>
      </c>
      <c r="BG366" s="129">
        <f>IF(N366="zákl. přenesená",J366,0)</f>
        <v>0</v>
      </c>
      <c r="BH366" s="129">
        <f>IF(N366="sníž. přenesená",J366,0)</f>
        <v>0</v>
      </c>
      <c r="BI366" s="129">
        <f>IF(N366="nulová",J366,0)</f>
        <v>0</v>
      </c>
      <c r="BJ366" s="8" t="s">
        <v>71</v>
      </c>
      <c r="BK366" s="129" t="e">
        <f>ROUND(#REF!*H366,2)</f>
        <v>#REF!</v>
      </c>
      <c r="BL366" s="8" t="s">
        <v>223</v>
      </c>
      <c r="BM366" s="128" t="s">
        <v>578</v>
      </c>
    </row>
    <row r="367" spans="2:65" s="1" customFormat="1">
      <c r="B367" s="19"/>
      <c r="D367" s="130" t="s">
        <v>135</v>
      </c>
      <c r="F367" s="131" t="s">
        <v>579</v>
      </c>
      <c r="I367" s="8"/>
      <c r="J367" s="8"/>
      <c r="K367" s="8"/>
      <c r="L367" s="19"/>
      <c r="M367" s="132"/>
      <c r="T367" s="40"/>
      <c r="AT367" s="8" t="s">
        <v>135</v>
      </c>
      <c r="AU367" s="8" t="s">
        <v>73</v>
      </c>
    </row>
    <row r="368" spans="2:65" s="1" customFormat="1">
      <c r="B368" s="19"/>
      <c r="D368" s="133" t="s">
        <v>137</v>
      </c>
      <c r="F368" s="134" t="s">
        <v>580</v>
      </c>
      <c r="I368" s="8"/>
      <c r="J368" s="8"/>
      <c r="K368" s="8"/>
      <c r="L368" s="19"/>
      <c r="M368" s="132"/>
      <c r="T368" s="40"/>
      <c r="AT368" s="8" t="s">
        <v>137</v>
      </c>
      <c r="AU368" s="8" t="s">
        <v>73</v>
      </c>
    </row>
    <row r="369" spans="2:65" s="1" customFormat="1" ht="24.2" customHeight="1">
      <c r="B369" s="19"/>
      <c r="C369" s="119" t="s">
        <v>581</v>
      </c>
      <c r="D369" s="119" t="s">
        <v>128</v>
      </c>
      <c r="E369" s="120" t="s">
        <v>582</v>
      </c>
      <c r="F369" s="121" t="s">
        <v>583</v>
      </c>
      <c r="G369" s="122" t="s">
        <v>427</v>
      </c>
      <c r="H369" s="123">
        <v>15</v>
      </c>
      <c r="I369" s="186" t="s">
        <v>132</v>
      </c>
      <c r="J369" s="187"/>
      <c r="K369" s="188"/>
      <c r="L369" s="19"/>
      <c r="M369" s="124" t="s">
        <v>1</v>
      </c>
      <c r="N369" s="125" t="s">
        <v>33</v>
      </c>
      <c r="O369" s="126">
        <v>1.1000000000000001</v>
      </c>
      <c r="P369" s="126">
        <f>O369*H369</f>
        <v>16.5</v>
      </c>
      <c r="Q369" s="126">
        <v>1.69705302E-2</v>
      </c>
      <c r="R369" s="126">
        <f>Q369*H369</f>
        <v>0.254557953</v>
      </c>
      <c r="S369" s="126">
        <v>0</v>
      </c>
      <c r="T369" s="127">
        <f>S369*H369</f>
        <v>0</v>
      </c>
      <c r="AR369" s="128" t="s">
        <v>223</v>
      </c>
      <c r="AT369" s="128" t="s">
        <v>128</v>
      </c>
      <c r="AU369" s="128" t="s">
        <v>73</v>
      </c>
      <c r="AY369" s="8" t="s">
        <v>125</v>
      </c>
      <c r="BE369" s="129">
        <f>IF(N369="základní",J369,0)</f>
        <v>0</v>
      </c>
      <c r="BF369" s="129">
        <f>IF(N369="snížená",J369,0)</f>
        <v>0</v>
      </c>
      <c r="BG369" s="129">
        <f>IF(N369="zákl. přenesená",J369,0)</f>
        <v>0</v>
      </c>
      <c r="BH369" s="129">
        <f>IF(N369="sníž. přenesená",J369,0)</f>
        <v>0</v>
      </c>
      <c r="BI369" s="129">
        <f>IF(N369="nulová",J369,0)</f>
        <v>0</v>
      </c>
      <c r="BJ369" s="8" t="s">
        <v>71</v>
      </c>
      <c r="BK369" s="129" t="e">
        <f>ROUND(#REF!*H369,2)</f>
        <v>#REF!</v>
      </c>
      <c r="BL369" s="8" t="s">
        <v>223</v>
      </c>
      <c r="BM369" s="128" t="s">
        <v>584</v>
      </c>
    </row>
    <row r="370" spans="2:65" s="1" customFormat="1" ht="29.25">
      <c r="B370" s="19"/>
      <c r="D370" s="130" t="s">
        <v>135</v>
      </c>
      <c r="F370" s="131" t="s">
        <v>585</v>
      </c>
      <c r="I370" s="8"/>
      <c r="J370" s="8"/>
      <c r="K370" s="8"/>
      <c r="L370" s="19"/>
      <c r="M370" s="132"/>
      <c r="T370" s="40"/>
      <c r="AT370" s="8" t="s">
        <v>135</v>
      </c>
      <c r="AU370" s="8" t="s">
        <v>73</v>
      </c>
    </row>
    <row r="371" spans="2:65" s="1" customFormat="1">
      <c r="B371" s="19"/>
      <c r="D371" s="133" t="s">
        <v>137</v>
      </c>
      <c r="F371" s="134" t="s">
        <v>586</v>
      </c>
      <c r="I371" s="8"/>
      <c r="J371" s="8"/>
      <c r="K371" s="8"/>
      <c r="L371" s="19"/>
      <c r="M371" s="132"/>
      <c r="T371" s="40"/>
      <c r="AT371" s="8" t="s">
        <v>137</v>
      </c>
      <c r="AU371" s="8" t="s">
        <v>73</v>
      </c>
    </row>
    <row r="372" spans="2:65" s="1" customFormat="1" ht="16.5" customHeight="1">
      <c r="B372" s="19"/>
      <c r="C372" s="119" t="s">
        <v>587</v>
      </c>
      <c r="D372" s="119" t="s">
        <v>128</v>
      </c>
      <c r="E372" s="120" t="s">
        <v>588</v>
      </c>
      <c r="F372" s="121" t="s">
        <v>589</v>
      </c>
      <c r="G372" s="122" t="s">
        <v>427</v>
      </c>
      <c r="H372" s="123">
        <v>15</v>
      </c>
      <c r="I372" s="186" t="s">
        <v>132</v>
      </c>
      <c r="J372" s="187"/>
      <c r="K372" s="188"/>
      <c r="L372" s="19"/>
      <c r="M372" s="124" t="s">
        <v>1</v>
      </c>
      <c r="N372" s="125" t="s">
        <v>33</v>
      </c>
      <c r="O372" s="126">
        <v>0.40300000000000002</v>
      </c>
      <c r="P372" s="126">
        <f>O372*H372</f>
        <v>6.0449999999999999</v>
      </c>
      <c r="Q372" s="126">
        <v>0</v>
      </c>
      <c r="R372" s="126">
        <f>Q372*H372</f>
        <v>0</v>
      </c>
      <c r="S372" s="126">
        <v>2.2499999999999999E-2</v>
      </c>
      <c r="T372" s="127">
        <f>S372*H372</f>
        <v>0.33749999999999997</v>
      </c>
      <c r="AR372" s="128" t="s">
        <v>223</v>
      </c>
      <c r="AT372" s="128" t="s">
        <v>128</v>
      </c>
      <c r="AU372" s="128" t="s">
        <v>73</v>
      </c>
      <c r="AY372" s="8" t="s">
        <v>125</v>
      </c>
      <c r="BE372" s="129">
        <f>IF(N372="základní",J372,0)</f>
        <v>0</v>
      </c>
      <c r="BF372" s="129">
        <f>IF(N372="snížená",J372,0)</f>
        <v>0</v>
      </c>
      <c r="BG372" s="129">
        <f>IF(N372="zákl. přenesená",J372,0)</f>
        <v>0</v>
      </c>
      <c r="BH372" s="129">
        <f>IF(N372="sníž. přenesená",J372,0)</f>
        <v>0</v>
      </c>
      <c r="BI372" s="129">
        <f>IF(N372="nulová",J372,0)</f>
        <v>0</v>
      </c>
      <c r="BJ372" s="8" t="s">
        <v>71</v>
      </c>
      <c r="BK372" s="129" t="e">
        <f>ROUND(#REF!*H372,2)</f>
        <v>#REF!</v>
      </c>
      <c r="BL372" s="8" t="s">
        <v>223</v>
      </c>
      <c r="BM372" s="128" t="s">
        <v>590</v>
      </c>
    </row>
    <row r="373" spans="2:65" s="1" customFormat="1">
      <c r="B373" s="19"/>
      <c r="D373" s="130" t="s">
        <v>135</v>
      </c>
      <c r="F373" s="131" t="s">
        <v>589</v>
      </c>
      <c r="I373" s="8"/>
      <c r="J373" s="8"/>
      <c r="K373" s="8"/>
      <c r="L373" s="19"/>
      <c r="M373" s="132"/>
      <c r="T373" s="40"/>
      <c r="AT373" s="8" t="s">
        <v>135</v>
      </c>
      <c r="AU373" s="8" t="s">
        <v>73</v>
      </c>
    </row>
    <row r="374" spans="2:65" s="1" customFormat="1">
      <c r="B374" s="19"/>
      <c r="D374" s="133" t="s">
        <v>137</v>
      </c>
      <c r="F374" s="134" t="s">
        <v>591</v>
      </c>
      <c r="I374" s="8"/>
      <c r="J374" s="8"/>
      <c r="K374" s="8"/>
      <c r="L374" s="19"/>
      <c r="M374" s="132"/>
      <c r="T374" s="40"/>
      <c r="AT374" s="8" t="s">
        <v>137</v>
      </c>
      <c r="AU374" s="8" t="s">
        <v>73</v>
      </c>
    </row>
    <row r="375" spans="2:65" s="1" customFormat="1" ht="24.2" customHeight="1">
      <c r="B375" s="19"/>
      <c r="C375" s="119" t="s">
        <v>592</v>
      </c>
      <c r="D375" s="119" t="s">
        <v>128</v>
      </c>
      <c r="E375" s="120" t="s">
        <v>593</v>
      </c>
      <c r="F375" s="121" t="s">
        <v>594</v>
      </c>
      <c r="G375" s="122" t="s">
        <v>427</v>
      </c>
      <c r="H375" s="123">
        <v>15</v>
      </c>
      <c r="I375" s="186" t="s">
        <v>132</v>
      </c>
      <c r="J375" s="187"/>
      <c r="K375" s="188"/>
      <c r="L375" s="19"/>
      <c r="M375" s="124" t="s">
        <v>1</v>
      </c>
      <c r="N375" s="125" t="s">
        <v>33</v>
      </c>
      <c r="O375" s="126">
        <v>2.54</v>
      </c>
      <c r="P375" s="126">
        <f>O375*H375</f>
        <v>38.1</v>
      </c>
      <c r="Q375" s="126">
        <v>3.510866E-2</v>
      </c>
      <c r="R375" s="126">
        <f>Q375*H375</f>
        <v>0.52662989999999998</v>
      </c>
      <c r="S375" s="126">
        <v>0</v>
      </c>
      <c r="T375" s="127">
        <f>S375*H375</f>
        <v>0</v>
      </c>
      <c r="AR375" s="128" t="s">
        <v>223</v>
      </c>
      <c r="AT375" s="128" t="s">
        <v>128</v>
      </c>
      <c r="AU375" s="128" t="s">
        <v>73</v>
      </c>
      <c r="AY375" s="8" t="s">
        <v>125</v>
      </c>
      <c r="BE375" s="129">
        <f>IF(N375="základní",J375,0)</f>
        <v>0</v>
      </c>
      <c r="BF375" s="129">
        <f>IF(N375="snížená",J375,0)</f>
        <v>0</v>
      </c>
      <c r="BG375" s="129">
        <f>IF(N375="zákl. přenesená",J375,0)</f>
        <v>0</v>
      </c>
      <c r="BH375" s="129">
        <f>IF(N375="sníž. přenesená",J375,0)</f>
        <v>0</v>
      </c>
      <c r="BI375" s="129">
        <f>IF(N375="nulová",J375,0)</f>
        <v>0</v>
      </c>
      <c r="BJ375" s="8" t="s">
        <v>71</v>
      </c>
      <c r="BK375" s="129" t="e">
        <f>ROUND(#REF!*H375,2)</f>
        <v>#REF!</v>
      </c>
      <c r="BL375" s="8" t="s">
        <v>223</v>
      </c>
      <c r="BM375" s="128" t="s">
        <v>595</v>
      </c>
    </row>
    <row r="376" spans="2:65" s="1" customFormat="1" ht="19.5">
      <c r="B376" s="19"/>
      <c r="D376" s="130" t="s">
        <v>135</v>
      </c>
      <c r="F376" s="131" t="s">
        <v>596</v>
      </c>
      <c r="I376" s="8"/>
      <c r="J376" s="8"/>
      <c r="K376" s="8"/>
      <c r="L376" s="19"/>
      <c r="M376" s="132"/>
      <c r="T376" s="40"/>
      <c r="AT376" s="8" t="s">
        <v>135</v>
      </c>
      <c r="AU376" s="8" t="s">
        <v>73</v>
      </c>
    </row>
    <row r="377" spans="2:65" s="1" customFormat="1">
      <c r="B377" s="19"/>
      <c r="D377" s="133" t="s">
        <v>137</v>
      </c>
      <c r="F377" s="134" t="s">
        <v>597</v>
      </c>
      <c r="I377" s="8"/>
      <c r="J377" s="8"/>
      <c r="K377" s="8"/>
      <c r="L377" s="19"/>
      <c r="M377" s="132"/>
      <c r="T377" s="40"/>
      <c r="AT377" s="8" t="s">
        <v>137</v>
      </c>
      <c r="AU377" s="8" t="s">
        <v>73</v>
      </c>
    </row>
    <row r="378" spans="2:65" s="1" customFormat="1" ht="37.9" customHeight="1">
      <c r="B378" s="19"/>
      <c r="C378" s="119" t="s">
        <v>598</v>
      </c>
      <c r="D378" s="119" t="s">
        <v>128</v>
      </c>
      <c r="E378" s="120" t="s">
        <v>599</v>
      </c>
      <c r="F378" s="121" t="s">
        <v>600</v>
      </c>
      <c r="G378" s="122" t="s">
        <v>427</v>
      </c>
      <c r="H378" s="123">
        <v>15</v>
      </c>
      <c r="I378" s="186" t="s">
        <v>132</v>
      </c>
      <c r="J378" s="187"/>
      <c r="K378" s="188"/>
      <c r="L378" s="19"/>
      <c r="M378" s="124" t="s">
        <v>1</v>
      </c>
      <c r="N378" s="125" t="s">
        <v>33</v>
      </c>
      <c r="O378" s="126">
        <v>4.37</v>
      </c>
      <c r="P378" s="126">
        <f>O378*H378</f>
        <v>65.55</v>
      </c>
      <c r="Q378" s="126">
        <v>3.7386299999999997E-2</v>
      </c>
      <c r="R378" s="126">
        <f>Q378*H378</f>
        <v>0.56079449999999997</v>
      </c>
      <c r="S378" s="126">
        <v>0</v>
      </c>
      <c r="T378" s="127">
        <f>S378*H378</f>
        <v>0</v>
      </c>
      <c r="AR378" s="128" t="s">
        <v>223</v>
      </c>
      <c r="AT378" s="128" t="s">
        <v>128</v>
      </c>
      <c r="AU378" s="128" t="s">
        <v>73</v>
      </c>
      <c r="AY378" s="8" t="s">
        <v>125</v>
      </c>
      <c r="BE378" s="129">
        <f>IF(N378="základní",J378,0)</f>
        <v>0</v>
      </c>
      <c r="BF378" s="129">
        <f>IF(N378="snížená",J378,0)</f>
        <v>0</v>
      </c>
      <c r="BG378" s="129">
        <f>IF(N378="zákl. přenesená",J378,0)</f>
        <v>0</v>
      </c>
      <c r="BH378" s="129">
        <f>IF(N378="sníž. přenesená",J378,0)</f>
        <v>0</v>
      </c>
      <c r="BI378" s="129">
        <f>IF(N378="nulová",J378,0)</f>
        <v>0</v>
      </c>
      <c r="BJ378" s="8" t="s">
        <v>71</v>
      </c>
      <c r="BK378" s="129" t="e">
        <f>ROUND(#REF!*H378,2)</f>
        <v>#REF!</v>
      </c>
      <c r="BL378" s="8" t="s">
        <v>223</v>
      </c>
      <c r="BM378" s="128" t="s">
        <v>601</v>
      </c>
    </row>
    <row r="379" spans="2:65" s="1" customFormat="1" ht="29.25">
      <c r="B379" s="19"/>
      <c r="D379" s="130" t="s">
        <v>135</v>
      </c>
      <c r="F379" s="131" t="s">
        <v>602</v>
      </c>
      <c r="I379" s="8"/>
      <c r="J379" s="8"/>
      <c r="K379" s="8"/>
      <c r="L379" s="19"/>
      <c r="M379" s="132"/>
      <c r="T379" s="40"/>
      <c r="AT379" s="8" t="s">
        <v>135</v>
      </c>
      <c r="AU379" s="8" t="s">
        <v>73</v>
      </c>
    </row>
    <row r="380" spans="2:65" s="1" customFormat="1">
      <c r="B380" s="19"/>
      <c r="D380" s="133" t="s">
        <v>137</v>
      </c>
      <c r="F380" s="134" t="s">
        <v>603</v>
      </c>
      <c r="I380" s="8"/>
      <c r="J380" s="8"/>
      <c r="K380" s="8"/>
      <c r="L380" s="19"/>
      <c r="M380" s="132"/>
      <c r="T380" s="40"/>
      <c r="AT380" s="8" t="s">
        <v>137</v>
      </c>
      <c r="AU380" s="8" t="s">
        <v>73</v>
      </c>
    </row>
    <row r="381" spans="2:65" s="1" customFormat="1" ht="21.75" customHeight="1">
      <c r="B381" s="19"/>
      <c r="C381" s="119" t="s">
        <v>604</v>
      </c>
      <c r="D381" s="119" t="s">
        <v>128</v>
      </c>
      <c r="E381" s="120" t="s">
        <v>605</v>
      </c>
      <c r="F381" s="121" t="s">
        <v>606</v>
      </c>
      <c r="G381" s="122" t="s">
        <v>427</v>
      </c>
      <c r="H381" s="123">
        <v>15</v>
      </c>
      <c r="I381" s="186" t="s">
        <v>132</v>
      </c>
      <c r="J381" s="187"/>
      <c r="K381" s="188"/>
      <c r="L381" s="19"/>
      <c r="M381" s="124" t="s">
        <v>1</v>
      </c>
      <c r="N381" s="125" t="s">
        <v>33</v>
      </c>
      <c r="O381" s="126">
        <v>0.83699999999999997</v>
      </c>
      <c r="P381" s="126">
        <f>O381*H381</f>
        <v>12.555</v>
      </c>
      <c r="Q381" s="126">
        <v>0</v>
      </c>
      <c r="R381" s="126">
        <f>Q381*H381</f>
        <v>0</v>
      </c>
      <c r="S381" s="126">
        <v>0.155</v>
      </c>
      <c r="T381" s="127">
        <f>S381*H381</f>
        <v>2.3250000000000002</v>
      </c>
      <c r="AR381" s="128" t="s">
        <v>223</v>
      </c>
      <c r="AT381" s="128" t="s">
        <v>128</v>
      </c>
      <c r="AU381" s="128" t="s">
        <v>73</v>
      </c>
      <c r="AY381" s="8" t="s">
        <v>125</v>
      </c>
      <c r="BE381" s="129">
        <f>IF(N381="základní",J381,0)</f>
        <v>0</v>
      </c>
      <c r="BF381" s="129">
        <f>IF(N381="snížená",J381,0)</f>
        <v>0</v>
      </c>
      <c r="BG381" s="129">
        <f>IF(N381="zákl. přenesená",J381,0)</f>
        <v>0</v>
      </c>
      <c r="BH381" s="129">
        <f>IF(N381="sníž. přenesená",J381,0)</f>
        <v>0</v>
      </c>
      <c r="BI381" s="129">
        <f>IF(N381="nulová",J381,0)</f>
        <v>0</v>
      </c>
      <c r="BJ381" s="8" t="s">
        <v>71</v>
      </c>
      <c r="BK381" s="129" t="e">
        <f>ROUND(#REF!*H381,2)</f>
        <v>#REF!</v>
      </c>
      <c r="BL381" s="8" t="s">
        <v>223</v>
      </c>
      <c r="BM381" s="128" t="s">
        <v>607</v>
      </c>
    </row>
    <row r="382" spans="2:65" s="1" customFormat="1" ht="19.5">
      <c r="B382" s="19"/>
      <c r="D382" s="130" t="s">
        <v>135</v>
      </c>
      <c r="F382" s="131" t="s">
        <v>608</v>
      </c>
      <c r="I382" s="8"/>
      <c r="J382" s="8"/>
      <c r="K382" s="8"/>
      <c r="L382" s="19"/>
      <c r="M382" s="132"/>
      <c r="T382" s="40"/>
      <c r="AT382" s="8" t="s">
        <v>135</v>
      </c>
      <c r="AU382" s="8" t="s">
        <v>73</v>
      </c>
    </row>
    <row r="383" spans="2:65" s="1" customFormat="1">
      <c r="B383" s="19"/>
      <c r="D383" s="133" t="s">
        <v>137</v>
      </c>
      <c r="F383" s="134" t="s">
        <v>609</v>
      </c>
      <c r="I383" s="8"/>
      <c r="J383" s="8"/>
      <c r="K383" s="8"/>
      <c r="L383" s="19"/>
      <c r="M383" s="132"/>
      <c r="T383" s="40"/>
      <c r="AT383" s="8" t="s">
        <v>137</v>
      </c>
      <c r="AU383" s="8" t="s">
        <v>73</v>
      </c>
    </row>
    <row r="384" spans="2:65" s="1" customFormat="1" ht="16.5" customHeight="1">
      <c r="B384" s="19"/>
      <c r="C384" s="119" t="s">
        <v>610</v>
      </c>
      <c r="D384" s="119" t="s">
        <v>128</v>
      </c>
      <c r="E384" s="120" t="s">
        <v>611</v>
      </c>
      <c r="F384" s="121" t="s">
        <v>612</v>
      </c>
      <c r="G384" s="122" t="s">
        <v>427</v>
      </c>
      <c r="H384" s="123">
        <v>30</v>
      </c>
      <c r="I384" s="186" t="s">
        <v>132</v>
      </c>
      <c r="J384" s="187"/>
      <c r="K384" s="188"/>
      <c r="L384" s="19"/>
      <c r="M384" s="124" t="s">
        <v>1</v>
      </c>
      <c r="N384" s="125" t="s">
        <v>33</v>
      </c>
      <c r="O384" s="126">
        <v>0.222</v>
      </c>
      <c r="P384" s="126">
        <f>O384*H384</f>
        <v>6.66</v>
      </c>
      <c r="Q384" s="126">
        <v>0</v>
      </c>
      <c r="R384" s="126">
        <f>Q384*H384</f>
        <v>0</v>
      </c>
      <c r="S384" s="126">
        <v>8.5999999999999998E-4</v>
      </c>
      <c r="T384" s="127">
        <f>S384*H384</f>
        <v>2.58E-2</v>
      </c>
      <c r="AR384" s="128" t="s">
        <v>223</v>
      </c>
      <c r="AT384" s="128" t="s">
        <v>128</v>
      </c>
      <c r="AU384" s="128" t="s">
        <v>73</v>
      </c>
      <c r="AY384" s="8" t="s">
        <v>125</v>
      </c>
      <c r="BE384" s="129">
        <f>IF(N384="základní",J384,0)</f>
        <v>0</v>
      </c>
      <c r="BF384" s="129">
        <f>IF(N384="snížená",J384,0)</f>
        <v>0</v>
      </c>
      <c r="BG384" s="129">
        <f>IF(N384="zákl. přenesená",J384,0)</f>
        <v>0</v>
      </c>
      <c r="BH384" s="129">
        <f>IF(N384="sníž. přenesená",J384,0)</f>
        <v>0</v>
      </c>
      <c r="BI384" s="129">
        <f>IF(N384="nulová",J384,0)</f>
        <v>0</v>
      </c>
      <c r="BJ384" s="8" t="s">
        <v>71</v>
      </c>
      <c r="BK384" s="129" t="e">
        <f>ROUND(#REF!*H384,2)</f>
        <v>#REF!</v>
      </c>
      <c r="BL384" s="8" t="s">
        <v>223</v>
      </c>
      <c r="BM384" s="128" t="s">
        <v>613</v>
      </c>
    </row>
    <row r="385" spans="2:65" s="1" customFormat="1">
      <c r="B385" s="19"/>
      <c r="D385" s="130" t="s">
        <v>135</v>
      </c>
      <c r="F385" s="131" t="s">
        <v>614</v>
      </c>
      <c r="I385" s="8"/>
      <c r="J385" s="8"/>
      <c r="K385" s="8"/>
      <c r="L385" s="19"/>
      <c r="M385" s="132"/>
      <c r="T385" s="40"/>
      <c r="AT385" s="8" t="s">
        <v>135</v>
      </c>
      <c r="AU385" s="8" t="s">
        <v>73</v>
      </c>
    </row>
    <row r="386" spans="2:65" s="1" customFormat="1">
      <c r="B386" s="19"/>
      <c r="D386" s="133" t="s">
        <v>137</v>
      </c>
      <c r="F386" s="134" t="s">
        <v>615</v>
      </c>
      <c r="I386" s="8"/>
      <c r="J386" s="8"/>
      <c r="K386" s="8"/>
      <c r="L386" s="19"/>
      <c r="M386" s="132"/>
      <c r="T386" s="40"/>
      <c r="AT386" s="8" t="s">
        <v>137</v>
      </c>
      <c r="AU386" s="8" t="s">
        <v>73</v>
      </c>
    </row>
    <row r="387" spans="2:65" s="1" customFormat="1" ht="16.5" customHeight="1">
      <c r="B387" s="19"/>
      <c r="C387" s="119" t="s">
        <v>616</v>
      </c>
      <c r="D387" s="119" t="s">
        <v>128</v>
      </c>
      <c r="E387" s="120" t="s">
        <v>617</v>
      </c>
      <c r="F387" s="121" t="s">
        <v>618</v>
      </c>
      <c r="G387" s="122" t="s">
        <v>427</v>
      </c>
      <c r="H387" s="123">
        <v>18</v>
      </c>
      <c r="I387" s="186" t="s">
        <v>132</v>
      </c>
      <c r="J387" s="187"/>
      <c r="K387" s="188"/>
      <c r="L387" s="19"/>
      <c r="M387" s="124" t="s">
        <v>1</v>
      </c>
      <c r="N387" s="125" t="s">
        <v>33</v>
      </c>
      <c r="O387" s="126">
        <v>0.2</v>
      </c>
      <c r="P387" s="126">
        <f>O387*H387</f>
        <v>3.6</v>
      </c>
      <c r="Q387" s="126">
        <v>1.83914E-3</v>
      </c>
      <c r="R387" s="126">
        <f>Q387*H387</f>
        <v>3.3104519999999998E-2</v>
      </c>
      <c r="S387" s="126">
        <v>0</v>
      </c>
      <c r="T387" s="127">
        <f>S387*H387</f>
        <v>0</v>
      </c>
      <c r="AR387" s="128" t="s">
        <v>223</v>
      </c>
      <c r="AT387" s="128" t="s">
        <v>128</v>
      </c>
      <c r="AU387" s="128" t="s">
        <v>73</v>
      </c>
      <c r="AY387" s="8" t="s">
        <v>125</v>
      </c>
      <c r="BE387" s="129">
        <f>IF(N387="základní",J387,0)</f>
        <v>0</v>
      </c>
      <c r="BF387" s="129">
        <f>IF(N387="snížená",J387,0)</f>
        <v>0</v>
      </c>
      <c r="BG387" s="129">
        <f>IF(N387="zákl. přenesená",J387,0)</f>
        <v>0</v>
      </c>
      <c r="BH387" s="129">
        <f>IF(N387="sníž. přenesená",J387,0)</f>
        <v>0</v>
      </c>
      <c r="BI387" s="129">
        <f>IF(N387="nulová",J387,0)</f>
        <v>0</v>
      </c>
      <c r="BJ387" s="8" t="s">
        <v>71</v>
      </c>
      <c r="BK387" s="129" t="e">
        <f>ROUND(#REF!*H387,2)</f>
        <v>#REF!</v>
      </c>
      <c r="BL387" s="8" t="s">
        <v>223</v>
      </c>
      <c r="BM387" s="128" t="s">
        <v>619</v>
      </c>
    </row>
    <row r="388" spans="2:65" s="1" customFormat="1">
      <c r="B388" s="19"/>
      <c r="D388" s="130" t="s">
        <v>135</v>
      </c>
      <c r="F388" s="131" t="s">
        <v>620</v>
      </c>
      <c r="I388" s="8"/>
      <c r="J388" s="8"/>
      <c r="K388" s="8"/>
      <c r="L388" s="19"/>
      <c r="M388" s="132"/>
      <c r="T388" s="40"/>
      <c r="AT388" s="8" t="s">
        <v>135</v>
      </c>
      <c r="AU388" s="8" t="s">
        <v>73</v>
      </c>
    </row>
    <row r="389" spans="2:65" s="1" customFormat="1">
      <c r="B389" s="19"/>
      <c r="D389" s="133" t="s">
        <v>137</v>
      </c>
      <c r="F389" s="134" t="s">
        <v>621</v>
      </c>
      <c r="I389" s="8"/>
      <c r="J389" s="8"/>
      <c r="K389" s="8"/>
      <c r="L389" s="19"/>
      <c r="M389" s="132"/>
      <c r="T389" s="40"/>
      <c r="AT389" s="8" t="s">
        <v>137</v>
      </c>
      <c r="AU389" s="8" t="s">
        <v>73</v>
      </c>
    </row>
    <row r="390" spans="2:65" s="1" customFormat="1" ht="16.5" customHeight="1">
      <c r="B390" s="19"/>
      <c r="C390" s="119" t="s">
        <v>622</v>
      </c>
      <c r="D390" s="119" t="s">
        <v>128</v>
      </c>
      <c r="E390" s="120" t="s">
        <v>623</v>
      </c>
      <c r="F390" s="121" t="s">
        <v>624</v>
      </c>
      <c r="G390" s="122" t="s">
        <v>427</v>
      </c>
      <c r="H390" s="123">
        <v>18</v>
      </c>
      <c r="I390" s="186" t="s">
        <v>132</v>
      </c>
      <c r="J390" s="187"/>
      <c r="K390" s="188"/>
      <c r="L390" s="19"/>
      <c r="M390" s="124" t="s">
        <v>1</v>
      </c>
      <c r="N390" s="125" t="s">
        <v>33</v>
      </c>
      <c r="O390" s="126">
        <v>0.2</v>
      </c>
      <c r="P390" s="126">
        <f>O390*H390</f>
        <v>3.6</v>
      </c>
      <c r="Q390" s="126">
        <v>1.83914E-3</v>
      </c>
      <c r="R390" s="126">
        <f>Q390*H390</f>
        <v>3.3104519999999998E-2</v>
      </c>
      <c r="S390" s="126">
        <v>0</v>
      </c>
      <c r="T390" s="127">
        <f>S390*H390</f>
        <v>0</v>
      </c>
      <c r="AR390" s="128" t="s">
        <v>223</v>
      </c>
      <c r="AT390" s="128" t="s">
        <v>128</v>
      </c>
      <c r="AU390" s="128" t="s">
        <v>73</v>
      </c>
      <c r="AY390" s="8" t="s">
        <v>125</v>
      </c>
      <c r="BE390" s="129">
        <f>IF(N390="základní",J390,0)</f>
        <v>0</v>
      </c>
      <c r="BF390" s="129">
        <f>IF(N390="snížená",J390,0)</f>
        <v>0</v>
      </c>
      <c r="BG390" s="129">
        <f>IF(N390="zákl. přenesená",J390,0)</f>
        <v>0</v>
      </c>
      <c r="BH390" s="129">
        <f>IF(N390="sníž. přenesená",J390,0)</f>
        <v>0</v>
      </c>
      <c r="BI390" s="129">
        <f>IF(N390="nulová",J390,0)</f>
        <v>0</v>
      </c>
      <c r="BJ390" s="8" t="s">
        <v>71</v>
      </c>
      <c r="BK390" s="129" t="e">
        <f>ROUND(#REF!*H390,2)</f>
        <v>#REF!</v>
      </c>
      <c r="BL390" s="8" t="s">
        <v>223</v>
      </c>
      <c r="BM390" s="128" t="s">
        <v>625</v>
      </c>
    </row>
    <row r="391" spans="2:65" s="1" customFormat="1">
      <c r="B391" s="19"/>
      <c r="D391" s="130" t="s">
        <v>135</v>
      </c>
      <c r="F391" s="131" t="s">
        <v>626</v>
      </c>
      <c r="I391" s="8"/>
      <c r="J391" s="8"/>
      <c r="K391" s="8"/>
      <c r="L391" s="19"/>
      <c r="M391" s="132"/>
      <c r="T391" s="40"/>
      <c r="AT391" s="8" t="s">
        <v>135</v>
      </c>
      <c r="AU391" s="8" t="s">
        <v>73</v>
      </c>
    </row>
    <row r="392" spans="2:65" s="1" customFormat="1">
      <c r="B392" s="19"/>
      <c r="D392" s="133" t="s">
        <v>137</v>
      </c>
      <c r="F392" s="134" t="s">
        <v>627</v>
      </c>
      <c r="I392" s="8"/>
      <c r="J392" s="8"/>
      <c r="K392" s="8"/>
      <c r="L392" s="19"/>
      <c r="M392" s="132"/>
      <c r="T392" s="40"/>
      <c r="AT392" s="8" t="s">
        <v>137</v>
      </c>
      <c r="AU392" s="8" t="s">
        <v>73</v>
      </c>
    </row>
    <row r="393" spans="2:65" s="1" customFormat="1" ht="24.2" customHeight="1">
      <c r="B393" s="19"/>
      <c r="C393" s="119" t="s">
        <v>628</v>
      </c>
      <c r="D393" s="119" t="s">
        <v>128</v>
      </c>
      <c r="E393" s="120" t="s">
        <v>629</v>
      </c>
      <c r="F393" s="121" t="s">
        <v>630</v>
      </c>
      <c r="G393" s="122" t="s">
        <v>455</v>
      </c>
      <c r="H393" s="123">
        <v>5779.951</v>
      </c>
      <c r="I393" s="186" t="s">
        <v>132</v>
      </c>
      <c r="J393" s="187"/>
      <c r="K393" s="188"/>
      <c r="L393" s="19"/>
      <c r="M393" s="124" t="s">
        <v>1</v>
      </c>
      <c r="N393" s="125" t="s">
        <v>33</v>
      </c>
      <c r="O393" s="126">
        <v>0</v>
      </c>
      <c r="P393" s="126">
        <f>O393*H393</f>
        <v>0</v>
      </c>
      <c r="Q393" s="126">
        <v>0</v>
      </c>
      <c r="R393" s="126">
        <f>Q393*H393</f>
        <v>0</v>
      </c>
      <c r="S393" s="126">
        <v>0</v>
      </c>
      <c r="T393" s="127">
        <f>S393*H393</f>
        <v>0</v>
      </c>
      <c r="AR393" s="128" t="s">
        <v>223</v>
      </c>
      <c r="AT393" s="128" t="s">
        <v>128</v>
      </c>
      <c r="AU393" s="128" t="s">
        <v>73</v>
      </c>
      <c r="AY393" s="8" t="s">
        <v>125</v>
      </c>
      <c r="BE393" s="129">
        <f>IF(N393="základní",J393,0)</f>
        <v>0</v>
      </c>
      <c r="BF393" s="129">
        <f>IF(N393="snížená",J393,0)</f>
        <v>0</v>
      </c>
      <c r="BG393" s="129">
        <f>IF(N393="zákl. přenesená",J393,0)</f>
        <v>0</v>
      </c>
      <c r="BH393" s="129">
        <f>IF(N393="sníž. přenesená",J393,0)</f>
        <v>0</v>
      </c>
      <c r="BI393" s="129">
        <f>IF(N393="nulová",J393,0)</f>
        <v>0</v>
      </c>
      <c r="BJ393" s="8" t="s">
        <v>71</v>
      </c>
      <c r="BK393" s="129" t="e">
        <f>ROUND(#REF!*H393,2)</f>
        <v>#REF!</v>
      </c>
      <c r="BL393" s="8" t="s">
        <v>223</v>
      </c>
      <c r="BM393" s="128" t="s">
        <v>631</v>
      </c>
    </row>
    <row r="394" spans="2:65" s="1" customFormat="1" ht="29.25">
      <c r="B394" s="19"/>
      <c r="D394" s="130" t="s">
        <v>135</v>
      </c>
      <c r="F394" s="131" t="s">
        <v>632</v>
      </c>
      <c r="I394" s="8"/>
      <c r="J394" s="8"/>
      <c r="K394" s="8"/>
      <c r="L394" s="19"/>
      <c r="M394" s="132"/>
      <c r="T394" s="40"/>
      <c r="AT394" s="8" t="s">
        <v>135</v>
      </c>
      <c r="AU394" s="8" t="s">
        <v>73</v>
      </c>
    </row>
    <row r="395" spans="2:65" s="1" customFormat="1">
      <c r="B395" s="19"/>
      <c r="D395" s="133" t="s">
        <v>137</v>
      </c>
      <c r="F395" s="134" t="s">
        <v>633</v>
      </c>
      <c r="I395" s="8"/>
      <c r="J395" s="8"/>
      <c r="K395" s="8"/>
      <c r="L395" s="19"/>
      <c r="M395" s="132"/>
      <c r="T395" s="40"/>
      <c r="AT395" s="8" t="s">
        <v>137</v>
      </c>
      <c r="AU395" s="8" t="s">
        <v>73</v>
      </c>
    </row>
    <row r="396" spans="2:65" s="108" customFormat="1" ht="22.9" customHeight="1">
      <c r="B396" s="107"/>
      <c r="D396" s="109" t="s">
        <v>65</v>
      </c>
      <c r="E396" s="117" t="s">
        <v>634</v>
      </c>
      <c r="F396" s="117" t="s">
        <v>635</v>
      </c>
      <c r="I396" s="109"/>
      <c r="J396" s="144"/>
      <c r="K396" s="109"/>
      <c r="L396" s="107"/>
      <c r="M396" s="112"/>
      <c r="P396" s="113">
        <f>SUM(P397:P402)</f>
        <v>37.5</v>
      </c>
      <c r="R396" s="113">
        <f>SUM(R397:R402)</f>
        <v>0.24975000000000003</v>
      </c>
      <c r="T396" s="114">
        <f>SUM(T397:T402)</f>
        <v>0</v>
      </c>
      <c r="AR396" s="109" t="s">
        <v>73</v>
      </c>
      <c r="AT396" s="115" t="s">
        <v>65</v>
      </c>
      <c r="AU396" s="115" t="s">
        <v>71</v>
      </c>
      <c r="AY396" s="109" t="s">
        <v>125</v>
      </c>
      <c r="BK396" s="116" t="e">
        <f>SUM(BK397:BK402)</f>
        <v>#REF!</v>
      </c>
    </row>
    <row r="397" spans="2:65" s="1" customFormat="1" ht="33" customHeight="1">
      <c r="B397" s="19"/>
      <c r="C397" s="119" t="s">
        <v>636</v>
      </c>
      <c r="D397" s="119" t="s">
        <v>128</v>
      </c>
      <c r="E397" s="120" t="s">
        <v>637</v>
      </c>
      <c r="F397" s="121" t="s">
        <v>638</v>
      </c>
      <c r="G397" s="122" t="s">
        <v>427</v>
      </c>
      <c r="H397" s="123">
        <v>15</v>
      </c>
      <c r="I397" s="186" t="s">
        <v>132</v>
      </c>
      <c r="J397" s="187"/>
      <c r="K397" s="188"/>
      <c r="L397" s="19"/>
      <c r="M397" s="124" t="s">
        <v>1</v>
      </c>
      <c r="N397" s="125" t="s">
        <v>33</v>
      </c>
      <c r="O397" s="126">
        <v>2.5</v>
      </c>
      <c r="P397" s="126">
        <f>O397*H397</f>
        <v>37.5</v>
      </c>
      <c r="Q397" s="126">
        <v>1.6650000000000002E-2</v>
      </c>
      <c r="R397" s="126">
        <f>Q397*H397</f>
        <v>0.24975000000000003</v>
      </c>
      <c r="S397" s="126">
        <v>0</v>
      </c>
      <c r="T397" s="127">
        <f>S397*H397</f>
        <v>0</v>
      </c>
      <c r="AR397" s="128" t="s">
        <v>223</v>
      </c>
      <c r="AT397" s="128" t="s">
        <v>128</v>
      </c>
      <c r="AU397" s="128" t="s">
        <v>73</v>
      </c>
      <c r="AY397" s="8" t="s">
        <v>125</v>
      </c>
      <c r="BE397" s="129">
        <f>IF(N397="základní",J397,0)</f>
        <v>0</v>
      </c>
      <c r="BF397" s="129">
        <f>IF(N397="snížená",J397,0)</f>
        <v>0</v>
      </c>
      <c r="BG397" s="129">
        <f>IF(N397="zákl. přenesená",J397,0)</f>
        <v>0</v>
      </c>
      <c r="BH397" s="129">
        <f>IF(N397="sníž. přenesená",J397,0)</f>
        <v>0</v>
      </c>
      <c r="BI397" s="129">
        <f>IF(N397="nulová",J397,0)</f>
        <v>0</v>
      </c>
      <c r="BJ397" s="8" t="s">
        <v>71</v>
      </c>
      <c r="BK397" s="129" t="e">
        <f>ROUND(#REF!*H397,2)</f>
        <v>#REF!</v>
      </c>
      <c r="BL397" s="8" t="s">
        <v>223</v>
      </c>
      <c r="BM397" s="128" t="s">
        <v>639</v>
      </c>
    </row>
    <row r="398" spans="2:65" s="1" customFormat="1" ht="29.25">
      <c r="B398" s="19"/>
      <c r="D398" s="130" t="s">
        <v>135</v>
      </c>
      <c r="F398" s="131" t="s">
        <v>640</v>
      </c>
      <c r="I398" s="8"/>
      <c r="J398" s="8"/>
      <c r="K398" s="8"/>
      <c r="L398" s="19"/>
      <c r="M398" s="132"/>
      <c r="T398" s="40"/>
      <c r="AT398" s="8" t="s">
        <v>135</v>
      </c>
      <c r="AU398" s="8" t="s">
        <v>73</v>
      </c>
    </row>
    <row r="399" spans="2:65" s="1" customFormat="1">
      <c r="B399" s="19"/>
      <c r="D399" s="133" t="s">
        <v>137</v>
      </c>
      <c r="F399" s="134" t="s">
        <v>641</v>
      </c>
      <c r="I399" s="8"/>
      <c r="J399" s="8"/>
      <c r="K399" s="8"/>
      <c r="L399" s="19"/>
      <c r="M399" s="132"/>
      <c r="T399" s="40"/>
      <c r="AT399" s="8" t="s">
        <v>137</v>
      </c>
      <c r="AU399" s="8" t="s">
        <v>73</v>
      </c>
    </row>
    <row r="400" spans="2:65" s="1" customFormat="1" ht="24.2" customHeight="1">
      <c r="B400" s="19"/>
      <c r="C400" s="119" t="s">
        <v>642</v>
      </c>
      <c r="D400" s="119" t="s">
        <v>128</v>
      </c>
      <c r="E400" s="120" t="s">
        <v>643</v>
      </c>
      <c r="F400" s="121" t="s">
        <v>644</v>
      </c>
      <c r="G400" s="122" t="s">
        <v>455</v>
      </c>
      <c r="H400" s="123">
        <v>1551.7739999999999</v>
      </c>
      <c r="I400" s="186" t="s">
        <v>132</v>
      </c>
      <c r="J400" s="187"/>
      <c r="K400" s="188"/>
      <c r="L400" s="19"/>
      <c r="M400" s="124" t="s">
        <v>1</v>
      </c>
      <c r="N400" s="125" t="s">
        <v>33</v>
      </c>
      <c r="O400" s="126">
        <v>0</v>
      </c>
      <c r="P400" s="126">
        <f>O400*H400</f>
        <v>0</v>
      </c>
      <c r="Q400" s="126">
        <v>0</v>
      </c>
      <c r="R400" s="126">
        <f>Q400*H400</f>
        <v>0</v>
      </c>
      <c r="S400" s="126">
        <v>0</v>
      </c>
      <c r="T400" s="127">
        <f>S400*H400</f>
        <v>0</v>
      </c>
      <c r="AR400" s="128" t="s">
        <v>223</v>
      </c>
      <c r="AT400" s="128" t="s">
        <v>128</v>
      </c>
      <c r="AU400" s="128" t="s">
        <v>73</v>
      </c>
      <c r="AY400" s="8" t="s">
        <v>125</v>
      </c>
      <c r="BE400" s="129">
        <f>IF(N400="základní",J400,0)</f>
        <v>0</v>
      </c>
      <c r="BF400" s="129">
        <f>IF(N400="snížená",J400,0)</f>
        <v>0</v>
      </c>
      <c r="BG400" s="129">
        <f>IF(N400="zákl. přenesená",J400,0)</f>
        <v>0</v>
      </c>
      <c r="BH400" s="129">
        <f>IF(N400="sníž. přenesená",J400,0)</f>
        <v>0</v>
      </c>
      <c r="BI400" s="129">
        <f>IF(N400="nulová",J400,0)</f>
        <v>0</v>
      </c>
      <c r="BJ400" s="8" t="s">
        <v>71</v>
      </c>
      <c r="BK400" s="129" t="e">
        <f>ROUND(#REF!*H400,2)</f>
        <v>#REF!</v>
      </c>
      <c r="BL400" s="8" t="s">
        <v>223</v>
      </c>
      <c r="BM400" s="128" t="s">
        <v>645</v>
      </c>
    </row>
    <row r="401" spans="2:65" s="1" customFormat="1" ht="29.25">
      <c r="B401" s="19"/>
      <c r="D401" s="130" t="s">
        <v>135</v>
      </c>
      <c r="F401" s="131" t="s">
        <v>646</v>
      </c>
      <c r="I401" s="8"/>
      <c r="J401" s="8"/>
      <c r="K401" s="8"/>
      <c r="L401" s="19"/>
      <c r="M401" s="132"/>
      <c r="T401" s="40"/>
      <c r="AT401" s="8" t="s">
        <v>135</v>
      </c>
      <c r="AU401" s="8" t="s">
        <v>73</v>
      </c>
    </row>
    <row r="402" spans="2:65" s="1" customFormat="1">
      <c r="B402" s="19"/>
      <c r="D402" s="133" t="s">
        <v>137</v>
      </c>
      <c r="F402" s="134" t="s">
        <v>647</v>
      </c>
      <c r="I402" s="8"/>
      <c r="J402" s="8"/>
      <c r="K402" s="8"/>
      <c r="L402" s="19"/>
      <c r="M402" s="132"/>
      <c r="T402" s="40"/>
      <c r="AT402" s="8" t="s">
        <v>137</v>
      </c>
      <c r="AU402" s="8" t="s">
        <v>73</v>
      </c>
    </row>
    <row r="403" spans="2:65" s="108" customFormat="1" ht="22.9" customHeight="1">
      <c r="B403" s="107"/>
      <c r="D403" s="109" t="s">
        <v>65</v>
      </c>
      <c r="E403" s="117" t="s">
        <v>648</v>
      </c>
      <c r="F403" s="117" t="s">
        <v>649</v>
      </c>
      <c r="I403" s="109"/>
      <c r="J403" s="144"/>
      <c r="K403" s="109"/>
      <c r="L403" s="107"/>
      <c r="M403" s="112"/>
      <c r="P403" s="113">
        <f>SUM(P404:P409)</f>
        <v>7.5</v>
      </c>
      <c r="R403" s="113">
        <f>SUM(R404:R409)</f>
        <v>5.3915467499999994E-2</v>
      </c>
      <c r="T403" s="114">
        <f>SUM(T404:T409)</f>
        <v>0</v>
      </c>
      <c r="AR403" s="109" t="s">
        <v>73</v>
      </c>
      <c r="AT403" s="115" t="s">
        <v>65</v>
      </c>
      <c r="AU403" s="115" t="s">
        <v>71</v>
      </c>
      <c r="AY403" s="109" t="s">
        <v>125</v>
      </c>
      <c r="BK403" s="116" t="e">
        <f>SUM(BK404:BK409)</f>
        <v>#REF!</v>
      </c>
    </row>
    <row r="404" spans="2:65" s="1" customFormat="1" ht="37.9" customHeight="1">
      <c r="B404" s="19"/>
      <c r="C404" s="119" t="s">
        <v>650</v>
      </c>
      <c r="D404" s="119" t="s">
        <v>128</v>
      </c>
      <c r="E404" s="120" t="s">
        <v>651</v>
      </c>
      <c r="F404" s="121" t="s">
        <v>652</v>
      </c>
      <c r="G404" s="122" t="s">
        <v>427</v>
      </c>
      <c r="H404" s="123">
        <v>15</v>
      </c>
      <c r="I404" s="186" t="s">
        <v>653</v>
      </c>
      <c r="J404" s="187"/>
      <c r="K404" s="188"/>
      <c r="L404" s="19"/>
      <c r="M404" s="124" t="s">
        <v>1</v>
      </c>
      <c r="N404" s="125" t="s">
        <v>33</v>
      </c>
      <c r="O404" s="126">
        <v>0.5</v>
      </c>
      <c r="P404" s="126">
        <f>O404*H404</f>
        <v>7.5</v>
      </c>
      <c r="Q404" s="126">
        <v>3.5943644999999998E-3</v>
      </c>
      <c r="R404" s="126">
        <f>Q404*H404</f>
        <v>5.3915467499999994E-2</v>
      </c>
      <c r="S404" s="126">
        <v>0</v>
      </c>
      <c r="T404" s="127">
        <f>S404*H404</f>
        <v>0</v>
      </c>
      <c r="AR404" s="128" t="s">
        <v>223</v>
      </c>
      <c r="AT404" s="128" t="s">
        <v>128</v>
      </c>
      <c r="AU404" s="128" t="s">
        <v>73</v>
      </c>
      <c r="AY404" s="8" t="s">
        <v>125</v>
      </c>
      <c r="BE404" s="129">
        <f>IF(N404="základní",J404,0)</f>
        <v>0</v>
      </c>
      <c r="BF404" s="129">
        <f>IF(N404="snížená",J404,0)</f>
        <v>0</v>
      </c>
      <c r="BG404" s="129">
        <f>IF(N404="zákl. přenesená",J404,0)</f>
        <v>0</v>
      </c>
      <c r="BH404" s="129">
        <f>IF(N404="sníž. přenesená",J404,0)</f>
        <v>0</v>
      </c>
      <c r="BI404" s="129">
        <f>IF(N404="nulová",J404,0)</f>
        <v>0</v>
      </c>
      <c r="BJ404" s="8" t="s">
        <v>71</v>
      </c>
      <c r="BK404" s="129" t="e">
        <f>ROUND(#REF!*H404,2)</f>
        <v>#REF!</v>
      </c>
      <c r="BL404" s="8" t="s">
        <v>223</v>
      </c>
      <c r="BM404" s="128" t="s">
        <v>654</v>
      </c>
    </row>
    <row r="405" spans="2:65" s="1" customFormat="1" ht="29.25">
      <c r="B405" s="19"/>
      <c r="D405" s="130" t="s">
        <v>135</v>
      </c>
      <c r="F405" s="131" t="s">
        <v>655</v>
      </c>
      <c r="I405" s="8"/>
      <c r="J405" s="8"/>
      <c r="K405" s="8"/>
      <c r="L405" s="19"/>
      <c r="M405" s="132"/>
      <c r="T405" s="40"/>
      <c r="AT405" s="8" t="s">
        <v>135</v>
      </c>
      <c r="AU405" s="8" t="s">
        <v>73</v>
      </c>
    </row>
    <row r="406" spans="2:65" s="1" customFormat="1">
      <c r="B406" s="19"/>
      <c r="D406" s="133" t="s">
        <v>137</v>
      </c>
      <c r="F406" s="134" t="s">
        <v>656</v>
      </c>
      <c r="I406" s="8"/>
      <c r="J406" s="8"/>
      <c r="K406" s="8"/>
      <c r="L406" s="19"/>
      <c r="M406" s="132"/>
      <c r="T406" s="40"/>
      <c r="AT406" s="8" t="s">
        <v>137</v>
      </c>
      <c r="AU406" s="8" t="s">
        <v>73</v>
      </c>
    </row>
    <row r="407" spans="2:65" s="1" customFormat="1" ht="24.2" customHeight="1">
      <c r="B407" s="19"/>
      <c r="C407" s="119" t="s">
        <v>657</v>
      </c>
      <c r="D407" s="119" t="s">
        <v>128</v>
      </c>
      <c r="E407" s="120" t="s">
        <v>658</v>
      </c>
      <c r="F407" s="121" t="s">
        <v>659</v>
      </c>
      <c r="G407" s="122" t="s">
        <v>455</v>
      </c>
      <c r="H407" s="123">
        <v>7069.53</v>
      </c>
      <c r="I407" s="186" t="s">
        <v>132</v>
      </c>
      <c r="J407" s="187"/>
      <c r="K407" s="188"/>
      <c r="L407" s="19"/>
      <c r="M407" s="124" t="s">
        <v>1</v>
      </c>
      <c r="N407" s="125" t="s">
        <v>33</v>
      </c>
      <c r="O407" s="126">
        <v>0</v>
      </c>
      <c r="P407" s="126">
        <f>O407*H407</f>
        <v>0</v>
      </c>
      <c r="Q407" s="126">
        <v>0</v>
      </c>
      <c r="R407" s="126">
        <f>Q407*H407</f>
        <v>0</v>
      </c>
      <c r="S407" s="126">
        <v>0</v>
      </c>
      <c r="T407" s="127">
        <f>S407*H407</f>
        <v>0</v>
      </c>
      <c r="AR407" s="128" t="s">
        <v>223</v>
      </c>
      <c r="AT407" s="128" t="s">
        <v>128</v>
      </c>
      <c r="AU407" s="128" t="s">
        <v>73</v>
      </c>
      <c r="AY407" s="8" t="s">
        <v>125</v>
      </c>
      <c r="BE407" s="129">
        <f>IF(N407="základní",J407,0)</f>
        <v>0</v>
      </c>
      <c r="BF407" s="129">
        <f>IF(N407="snížená",J407,0)</f>
        <v>0</v>
      </c>
      <c r="BG407" s="129">
        <f>IF(N407="zákl. přenesená",J407,0)</f>
        <v>0</v>
      </c>
      <c r="BH407" s="129">
        <f>IF(N407="sníž. přenesená",J407,0)</f>
        <v>0</v>
      </c>
      <c r="BI407" s="129">
        <f>IF(N407="nulová",J407,0)</f>
        <v>0</v>
      </c>
      <c r="BJ407" s="8" t="s">
        <v>71</v>
      </c>
      <c r="BK407" s="129" t="e">
        <f>ROUND(#REF!*H407,2)</f>
        <v>#REF!</v>
      </c>
      <c r="BL407" s="8" t="s">
        <v>223</v>
      </c>
      <c r="BM407" s="128" t="s">
        <v>660</v>
      </c>
    </row>
    <row r="408" spans="2:65" s="1" customFormat="1" ht="29.25">
      <c r="B408" s="19"/>
      <c r="D408" s="130" t="s">
        <v>135</v>
      </c>
      <c r="F408" s="131" t="s">
        <v>661</v>
      </c>
      <c r="I408" s="8"/>
      <c r="J408" s="8"/>
      <c r="K408" s="8"/>
      <c r="L408" s="19"/>
      <c r="M408" s="132"/>
      <c r="T408" s="40"/>
      <c r="AT408" s="8" t="s">
        <v>135</v>
      </c>
      <c r="AU408" s="8" t="s">
        <v>73</v>
      </c>
    </row>
    <row r="409" spans="2:65" s="1" customFormat="1">
      <c r="B409" s="19"/>
      <c r="D409" s="133" t="s">
        <v>137</v>
      </c>
      <c r="F409" s="134" t="s">
        <v>662</v>
      </c>
      <c r="I409" s="8"/>
      <c r="J409" s="8"/>
      <c r="K409" s="8"/>
      <c r="L409" s="19"/>
      <c r="M409" s="132"/>
      <c r="T409" s="40"/>
      <c r="AT409" s="8" t="s">
        <v>137</v>
      </c>
      <c r="AU409" s="8" t="s">
        <v>73</v>
      </c>
    </row>
    <row r="410" spans="2:65" s="108" customFormat="1" ht="22.9" customHeight="1">
      <c r="B410" s="107"/>
      <c r="D410" s="109" t="s">
        <v>65</v>
      </c>
      <c r="E410" s="117" t="s">
        <v>663</v>
      </c>
      <c r="F410" s="117" t="s">
        <v>664</v>
      </c>
      <c r="I410" s="109"/>
      <c r="J410" s="144"/>
      <c r="K410" s="109"/>
      <c r="L410" s="107"/>
      <c r="M410" s="112"/>
      <c r="P410" s="113">
        <f>SUM(P411:P426)</f>
        <v>791.68999999999994</v>
      </c>
      <c r="R410" s="113">
        <f>SUM(R411:R426)</f>
        <v>0.94614884999999993</v>
      </c>
      <c r="T410" s="114">
        <f>SUM(T411:T426)</f>
        <v>5.6896000000000004</v>
      </c>
      <c r="AR410" s="109" t="s">
        <v>73</v>
      </c>
      <c r="AT410" s="115" t="s">
        <v>65</v>
      </c>
      <c r="AU410" s="115" t="s">
        <v>71</v>
      </c>
      <c r="AY410" s="109" t="s">
        <v>125</v>
      </c>
      <c r="BK410" s="116" t="e">
        <f>SUM(BK411:BK426)</f>
        <v>#REF!</v>
      </c>
    </row>
    <row r="411" spans="2:65" s="1" customFormat="1" ht="16.5" customHeight="1">
      <c r="B411" s="19"/>
      <c r="C411" s="119" t="s">
        <v>665</v>
      </c>
      <c r="D411" s="119" t="s">
        <v>128</v>
      </c>
      <c r="E411" s="120" t="s">
        <v>666</v>
      </c>
      <c r="F411" s="121" t="s">
        <v>667</v>
      </c>
      <c r="G411" s="122" t="s">
        <v>250</v>
      </c>
      <c r="H411" s="123">
        <v>1778</v>
      </c>
      <c r="I411" s="186" t="s">
        <v>1</v>
      </c>
      <c r="J411" s="187"/>
      <c r="K411" s="188"/>
      <c r="L411" s="19"/>
      <c r="M411" s="124" t="s">
        <v>1</v>
      </c>
      <c r="N411" s="125" t="s">
        <v>33</v>
      </c>
      <c r="O411" s="126">
        <v>5.2999999999999999E-2</v>
      </c>
      <c r="P411" s="126">
        <f>O411*H411</f>
        <v>94.233999999999995</v>
      </c>
      <c r="Q411" s="126">
        <v>2.0000000000000002E-5</v>
      </c>
      <c r="R411" s="126">
        <f>Q411*H411</f>
        <v>3.5560000000000001E-2</v>
      </c>
      <c r="S411" s="126">
        <v>3.2000000000000002E-3</v>
      </c>
      <c r="T411" s="127">
        <f>S411*H411</f>
        <v>5.6896000000000004</v>
      </c>
      <c r="AR411" s="128" t="s">
        <v>223</v>
      </c>
      <c r="AT411" s="128" t="s">
        <v>128</v>
      </c>
      <c r="AU411" s="128" t="s">
        <v>73</v>
      </c>
      <c r="AY411" s="8" t="s">
        <v>125</v>
      </c>
      <c r="BE411" s="129">
        <f>IF(N411="základní",J411,0)</f>
        <v>0</v>
      </c>
      <c r="BF411" s="129">
        <f>IF(N411="snížená",J411,0)</f>
        <v>0</v>
      </c>
      <c r="BG411" s="129">
        <f>IF(N411="zákl. přenesená",J411,0)</f>
        <v>0</v>
      </c>
      <c r="BH411" s="129">
        <f>IF(N411="sníž. přenesená",J411,0)</f>
        <v>0</v>
      </c>
      <c r="BI411" s="129">
        <f>IF(N411="nulová",J411,0)</f>
        <v>0</v>
      </c>
      <c r="BJ411" s="8" t="s">
        <v>71</v>
      </c>
      <c r="BK411" s="129" t="e">
        <f>ROUND(#REF!*H411,2)</f>
        <v>#REF!</v>
      </c>
      <c r="BL411" s="8" t="s">
        <v>223</v>
      </c>
      <c r="BM411" s="128" t="s">
        <v>668</v>
      </c>
    </row>
    <row r="412" spans="2:65" s="1" customFormat="1">
      <c r="B412" s="19"/>
      <c r="D412" s="130" t="s">
        <v>135</v>
      </c>
      <c r="F412" s="131" t="s">
        <v>667</v>
      </c>
      <c r="I412" s="8"/>
      <c r="J412" s="8"/>
      <c r="K412" s="8"/>
      <c r="L412" s="19"/>
      <c r="M412" s="132"/>
      <c r="T412" s="40"/>
      <c r="AT412" s="8" t="s">
        <v>135</v>
      </c>
      <c r="AU412" s="8" t="s">
        <v>73</v>
      </c>
    </row>
    <row r="413" spans="2:65" s="1" customFormat="1" ht="24.2" customHeight="1">
      <c r="B413" s="19"/>
      <c r="C413" s="119" t="s">
        <v>669</v>
      </c>
      <c r="D413" s="119" t="s">
        <v>128</v>
      </c>
      <c r="E413" s="120" t="s">
        <v>670</v>
      </c>
      <c r="F413" s="121" t="s">
        <v>671</v>
      </c>
      <c r="G413" s="122" t="s">
        <v>250</v>
      </c>
      <c r="H413" s="123">
        <v>700</v>
      </c>
      <c r="I413" s="186" t="s">
        <v>132</v>
      </c>
      <c r="J413" s="187"/>
      <c r="K413" s="188"/>
      <c r="L413" s="19"/>
      <c r="M413" s="124" t="s">
        <v>1</v>
      </c>
      <c r="N413" s="125" t="s">
        <v>33</v>
      </c>
      <c r="O413" s="126">
        <v>0.40899999999999997</v>
      </c>
      <c r="P413" s="126">
        <f>O413*H413</f>
        <v>286.29999999999995</v>
      </c>
      <c r="Q413" s="126">
        <v>4.6274E-4</v>
      </c>
      <c r="R413" s="126">
        <f>Q413*H413</f>
        <v>0.32391799999999998</v>
      </c>
      <c r="S413" s="126">
        <v>0</v>
      </c>
      <c r="T413" s="127">
        <f>S413*H413</f>
        <v>0</v>
      </c>
      <c r="AR413" s="128" t="s">
        <v>223</v>
      </c>
      <c r="AT413" s="128" t="s">
        <v>128</v>
      </c>
      <c r="AU413" s="128" t="s">
        <v>73</v>
      </c>
      <c r="AY413" s="8" t="s">
        <v>125</v>
      </c>
      <c r="BE413" s="129">
        <f>IF(N413="základní",J413,0)</f>
        <v>0</v>
      </c>
      <c r="BF413" s="129">
        <f>IF(N413="snížená",J413,0)</f>
        <v>0</v>
      </c>
      <c r="BG413" s="129">
        <f>IF(N413="zákl. přenesená",J413,0)</f>
        <v>0</v>
      </c>
      <c r="BH413" s="129">
        <f>IF(N413="sníž. přenesená",J413,0)</f>
        <v>0</v>
      </c>
      <c r="BI413" s="129">
        <f>IF(N413="nulová",J413,0)</f>
        <v>0</v>
      </c>
      <c r="BJ413" s="8" t="s">
        <v>71</v>
      </c>
      <c r="BK413" s="129" t="e">
        <f>ROUND(#REF!*H413,2)</f>
        <v>#REF!</v>
      </c>
      <c r="BL413" s="8" t="s">
        <v>223</v>
      </c>
      <c r="BM413" s="128" t="s">
        <v>672</v>
      </c>
    </row>
    <row r="414" spans="2:65" s="1" customFormat="1" ht="19.5">
      <c r="B414" s="19"/>
      <c r="D414" s="130" t="s">
        <v>135</v>
      </c>
      <c r="F414" s="131" t="s">
        <v>673</v>
      </c>
      <c r="I414" s="8"/>
      <c r="J414" s="8"/>
      <c r="K414" s="8"/>
      <c r="L414" s="19"/>
      <c r="M414" s="132"/>
      <c r="T414" s="40"/>
      <c r="AT414" s="8" t="s">
        <v>135</v>
      </c>
      <c r="AU414" s="8" t="s">
        <v>73</v>
      </c>
    </row>
    <row r="415" spans="2:65" s="1" customFormat="1">
      <c r="B415" s="19"/>
      <c r="D415" s="133" t="s">
        <v>137</v>
      </c>
      <c r="F415" s="134" t="s">
        <v>674</v>
      </c>
      <c r="I415" s="8"/>
      <c r="J415" s="8"/>
      <c r="K415" s="8"/>
      <c r="L415" s="19"/>
      <c r="M415" s="132"/>
      <c r="T415" s="40"/>
      <c r="AT415" s="8" t="s">
        <v>137</v>
      </c>
      <c r="AU415" s="8" t="s">
        <v>73</v>
      </c>
    </row>
    <row r="416" spans="2:65" s="1" customFormat="1" ht="24.2" customHeight="1">
      <c r="B416" s="19"/>
      <c r="C416" s="119" t="s">
        <v>675</v>
      </c>
      <c r="D416" s="119" t="s">
        <v>128</v>
      </c>
      <c r="E416" s="120" t="s">
        <v>676</v>
      </c>
      <c r="F416" s="121" t="s">
        <v>677</v>
      </c>
      <c r="G416" s="122" t="s">
        <v>250</v>
      </c>
      <c r="H416" s="123">
        <v>810</v>
      </c>
      <c r="I416" s="186" t="s">
        <v>132</v>
      </c>
      <c r="J416" s="187"/>
      <c r="K416" s="188"/>
      <c r="L416" s="19"/>
      <c r="M416" s="124" t="s">
        <v>1</v>
      </c>
      <c r="N416" s="125" t="s">
        <v>33</v>
      </c>
      <c r="O416" s="126">
        <v>0.42399999999999999</v>
      </c>
      <c r="P416" s="126">
        <f>O416*H416</f>
        <v>343.44</v>
      </c>
      <c r="Q416" s="126">
        <v>7.2428499999999997E-4</v>
      </c>
      <c r="R416" s="126">
        <f>Q416*H416</f>
        <v>0.58667084999999997</v>
      </c>
      <c r="S416" s="126">
        <v>0</v>
      </c>
      <c r="T416" s="127">
        <f>S416*H416</f>
        <v>0</v>
      </c>
      <c r="AR416" s="128" t="s">
        <v>223</v>
      </c>
      <c r="AT416" s="128" t="s">
        <v>128</v>
      </c>
      <c r="AU416" s="128" t="s">
        <v>73</v>
      </c>
      <c r="AY416" s="8" t="s">
        <v>125</v>
      </c>
      <c r="BE416" s="129">
        <f>IF(N416="základní",J416,0)</f>
        <v>0</v>
      </c>
      <c r="BF416" s="129">
        <f>IF(N416="snížená",J416,0)</f>
        <v>0</v>
      </c>
      <c r="BG416" s="129">
        <f>IF(N416="zákl. přenesená",J416,0)</f>
        <v>0</v>
      </c>
      <c r="BH416" s="129">
        <f>IF(N416="sníž. přenesená",J416,0)</f>
        <v>0</v>
      </c>
      <c r="BI416" s="129">
        <f>IF(N416="nulová",J416,0)</f>
        <v>0</v>
      </c>
      <c r="BJ416" s="8" t="s">
        <v>71</v>
      </c>
      <c r="BK416" s="129" t="e">
        <f>ROUND(#REF!*H416,2)</f>
        <v>#REF!</v>
      </c>
      <c r="BL416" s="8" t="s">
        <v>223</v>
      </c>
      <c r="BM416" s="128" t="s">
        <v>678</v>
      </c>
    </row>
    <row r="417" spans="2:65" s="1" customFormat="1" ht="19.5">
      <c r="B417" s="19"/>
      <c r="D417" s="130" t="s">
        <v>135</v>
      </c>
      <c r="F417" s="131" t="s">
        <v>679</v>
      </c>
      <c r="I417" s="8"/>
      <c r="J417" s="8"/>
      <c r="K417" s="8"/>
      <c r="L417" s="19"/>
      <c r="M417" s="132"/>
      <c r="T417" s="40"/>
      <c r="AT417" s="8" t="s">
        <v>135</v>
      </c>
      <c r="AU417" s="8" t="s">
        <v>73</v>
      </c>
    </row>
    <row r="418" spans="2:65" s="1" customFormat="1">
      <c r="B418" s="19"/>
      <c r="D418" s="133" t="s">
        <v>137</v>
      </c>
      <c r="F418" s="134" t="s">
        <v>680</v>
      </c>
      <c r="I418" s="8"/>
      <c r="J418" s="8"/>
      <c r="K418" s="8"/>
      <c r="L418" s="19"/>
      <c r="M418" s="132"/>
      <c r="T418" s="40"/>
      <c r="AT418" s="8" t="s">
        <v>137</v>
      </c>
      <c r="AU418" s="8" t="s">
        <v>73</v>
      </c>
    </row>
    <row r="419" spans="2:65" s="1" customFormat="1" ht="16.5" customHeight="1">
      <c r="B419" s="19"/>
      <c r="C419" s="119" t="s">
        <v>681</v>
      </c>
      <c r="D419" s="119" t="s">
        <v>128</v>
      </c>
      <c r="E419" s="120" t="s">
        <v>682</v>
      </c>
      <c r="F419" s="121" t="s">
        <v>683</v>
      </c>
      <c r="G419" s="122" t="s">
        <v>250</v>
      </c>
      <c r="H419" s="123">
        <v>1782</v>
      </c>
      <c r="I419" s="186" t="s">
        <v>132</v>
      </c>
      <c r="J419" s="187"/>
      <c r="K419" s="188"/>
      <c r="L419" s="19"/>
      <c r="M419" s="124" t="s">
        <v>1</v>
      </c>
      <c r="N419" s="125" t="s">
        <v>33</v>
      </c>
      <c r="O419" s="126">
        <v>3.7999999999999999E-2</v>
      </c>
      <c r="P419" s="126">
        <f>O419*H419</f>
        <v>67.715999999999994</v>
      </c>
      <c r="Q419" s="126">
        <v>0</v>
      </c>
      <c r="R419" s="126">
        <f>Q419*H419</f>
        <v>0</v>
      </c>
      <c r="S419" s="126">
        <v>0</v>
      </c>
      <c r="T419" s="127">
        <f>S419*H419</f>
        <v>0</v>
      </c>
      <c r="AR419" s="128" t="s">
        <v>223</v>
      </c>
      <c r="AT419" s="128" t="s">
        <v>128</v>
      </c>
      <c r="AU419" s="128" t="s">
        <v>73</v>
      </c>
      <c r="AY419" s="8" t="s">
        <v>125</v>
      </c>
      <c r="BE419" s="129">
        <f>IF(N419="základní",J419,0)</f>
        <v>0</v>
      </c>
      <c r="BF419" s="129">
        <f>IF(N419="snížená",J419,0)</f>
        <v>0</v>
      </c>
      <c r="BG419" s="129">
        <f>IF(N419="zákl. přenesená",J419,0)</f>
        <v>0</v>
      </c>
      <c r="BH419" s="129">
        <f>IF(N419="sníž. přenesená",J419,0)</f>
        <v>0</v>
      </c>
      <c r="BI419" s="129">
        <f>IF(N419="nulová",J419,0)</f>
        <v>0</v>
      </c>
      <c r="BJ419" s="8" t="s">
        <v>71</v>
      </c>
      <c r="BK419" s="129" t="e">
        <f>ROUND(#REF!*H419,2)</f>
        <v>#REF!</v>
      </c>
      <c r="BL419" s="8" t="s">
        <v>223</v>
      </c>
      <c r="BM419" s="128" t="s">
        <v>684</v>
      </c>
    </row>
    <row r="420" spans="2:65" s="1" customFormat="1">
      <c r="B420" s="19"/>
      <c r="D420" s="130" t="s">
        <v>135</v>
      </c>
      <c r="F420" s="131" t="s">
        <v>685</v>
      </c>
      <c r="I420" s="8"/>
      <c r="J420" s="8"/>
      <c r="K420" s="8"/>
      <c r="L420" s="19"/>
      <c r="M420" s="132"/>
      <c r="T420" s="40"/>
      <c r="AT420" s="8" t="s">
        <v>135</v>
      </c>
      <c r="AU420" s="8" t="s">
        <v>73</v>
      </c>
    </row>
    <row r="421" spans="2:65" s="1" customFormat="1">
      <c r="B421" s="19"/>
      <c r="D421" s="133" t="s">
        <v>137</v>
      </c>
      <c r="F421" s="134" t="s">
        <v>686</v>
      </c>
      <c r="I421" s="8"/>
      <c r="J421" s="8"/>
      <c r="K421" s="8"/>
      <c r="L421" s="19"/>
      <c r="M421" s="132"/>
      <c r="T421" s="40"/>
      <c r="AT421" s="8" t="s">
        <v>137</v>
      </c>
      <c r="AU421" s="8" t="s">
        <v>73</v>
      </c>
    </row>
    <row r="422" spans="2:65" s="1" customFormat="1" ht="16.5" customHeight="1">
      <c r="B422" s="19"/>
      <c r="C422" s="119" t="s">
        <v>687</v>
      </c>
      <c r="D422" s="119" t="s">
        <v>128</v>
      </c>
      <c r="E422" s="120" t="s">
        <v>688</v>
      </c>
      <c r="F422" s="121" t="s">
        <v>689</v>
      </c>
      <c r="G422" s="122" t="s">
        <v>413</v>
      </c>
      <c r="H422" s="123">
        <v>400</v>
      </c>
      <c r="I422" s="186" t="s">
        <v>1</v>
      </c>
      <c r="J422" s="187"/>
      <c r="K422" s="188"/>
      <c r="L422" s="19"/>
      <c r="M422" s="124" t="s">
        <v>1</v>
      </c>
      <c r="N422" s="125" t="s">
        <v>33</v>
      </c>
      <c r="O422" s="126">
        <v>0</v>
      </c>
      <c r="P422" s="126">
        <f>O422*H422</f>
        <v>0</v>
      </c>
      <c r="Q422" s="126">
        <v>0</v>
      </c>
      <c r="R422" s="126">
        <f>Q422*H422</f>
        <v>0</v>
      </c>
      <c r="S422" s="126">
        <v>0</v>
      </c>
      <c r="T422" s="127">
        <f>S422*H422</f>
        <v>0</v>
      </c>
      <c r="AR422" s="128" t="s">
        <v>223</v>
      </c>
      <c r="AT422" s="128" t="s">
        <v>128</v>
      </c>
      <c r="AU422" s="128" t="s">
        <v>73</v>
      </c>
      <c r="AY422" s="8" t="s">
        <v>125</v>
      </c>
      <c r="BE422" s="129">
        <f>IF(N422="základní",J422,0)</f>
        <v>0</v>
      </c>
      <c r="BF422" s="129">
        <f>IF(N422="snížená",J422,0)</f>
        <v>0</v>
      </c>
      <c r="BG422" s="129">
        <f>IF(N422="zákl. přenesená",J422,0)</f>
        <v>0</v>
      </c>
      <c r="BH422" s="129">
        <f>IF(N422="sníž. přenesená",J422,0)</f>
        <v>0</v>
      </c>
      <c r="BI422" s="129">
        <f>IF(N422="nulová",J422,0)</f>
        <v>0</v>
      </c>
      <c r="BJ422" s="8" t="s">
        <v>71</v>
      </c>
      <c r="BK422" s="129" t="e">
        <f>ROUND(#REF!*H422,2)</f>
        <v>#REF!</v>
      </c>
      <c r="BL422" s="8" t="s">
        <v>223</v>
      </c>
      <c r="BM422" s="128" t="s">
        <v>690</v>
      </c>
    </row>
    <row r="423" spans="2:65" s="1" customFormat="1">
      <c r="B423" s="19"/>
      <c r="D423" s="130" t="s">
        <v>135</v>
      </c>
      <c r="F423" s="131" t="s">
        <v>689</v>
      </c>
      <c r="I423" s="8"/>
      <c r="J423" s="8"/>
      <c r="K423" s="8"/>
      <c r="L423" s="19"/>
      <c r="M423" s="132"/>
      <c r="T423" s="40"/>
      <c r="AT423" s="8" t="s">
        <v>135</v>
      </c>
      <c r="AU423" s="8" t="s">
        <v>73</v>
      </c>
    </row>
    <row r="424" spans="2:65" s="1" customFormat="1" ht="24.2" customHeight="1">
      <c r="B424" s="19"/>
      <c r="C424" s="119" t="s">
        <v>691</v>
      </c>
      <c r="D424" s="119" t="s">
        <v>128</v>
      </c>
      <c r="E424" s="120" t="s">
        <v>692</v>
      </c>
      <c r="F424" s="121" t="s">
        <v>693</v>
      </c>
      <c r="G424" s="122" t="s">
        <v>455</v>
      </c>
      <c r="H424" s="123">
        <v>1181.8219999999999</v>
      </c>
      <c r="I424" s="186" t="s">
        <v>132</v>
      </c>
      <c r="J424" s="187"/>
      <c r="K424" s="188"/>
      <c r="L424" s="19"/>
      <c r="M424" s="124" t="s">
        <v>1</v>
      </c>
      <c r="N424" s="125" t="s">
        <v>33</v>
      </c>
      <c r="O424" s="126">
        <v>0</v>
      </c>
      <c r="P424" s="126">
        <f>O424*H424</f>
        <v>0</v>
      </c>
      <c r="Q424" s="126">
        <v>0</v>
      </c>
      <c r="R424" s="126">
        <f>Q424*H424</f>
        <v>0</v>
      </c>
      <c r="S424" s="126">
        <v>0</v>
      </c>
      <c r="T424" s="127">
        <f>S424*H424</f>
        <v>0</v>
      </c>
      <c r="AR424" s="128" t="s">
        <v>223</v>
      </c>
      <c r="AT424" s="128" t="s">
        <v>128</v>
      </c>
      <c r="AU424" s="128" t="s">
        <v>73</v>
      </c>
      <c r="AY424" s="8" t="s">
        <v>125</v>
      </c>
      <c r="BE424" s="129">
        <f>IF(N424="základní",J424,0)</f>
        <v>0</v>
      </c>
      <c r="BF424" s="129">
        <f>IF(N424="snížená",J424,0)</f>
        <v>0</v>
      </c>
      <c r="BG424" s="129">
        <f>IF(N424="zákl. přenesená",J424,0)</f>
        <v>0</v>
      </c>
      <c r="BH424" s="129">
        <f>IF(N424="sníž. přenesená",J424,0)</f>
        <v>0</v>
      </c>
      <c r="BI424" s="129">
        <f>IF(N424="nulová",J424,0)</f>
        <v>0</v>
      </c>
      <c r="BJ424" s="8" t="s">
        <v>71</v>
      </c>
      <c r="BK424" s="129" t="e">
        <f>ROUND(#REF!*H424,2)</f>
        <v>#REF!</v>
      </c>
      <c r="BL424" s="8" t="s">
        <v>223</v>
      </c>
      <c r="BM424" s="128" t="s">
        <v>694</v>
      </c>
    </row>
    <row r="425" spans="2:65" s="1" customFormat="1" ht="29.25">
      <c r="B425" s="19"/>
      <c r="D425" s="130" t="s">
        <v>135</v>
      </c>
      <c r="F425" s="131" t="s">
        <v>695</v>
      </c>
      <c r="I425" s="8"/>
      <c r="J425" s="8"/>
      <c r="K425" s="8"/>
      <c r="L425" s="19"/>
      <c r="M425" s="132"/>
      <c r="T425" s="40"/>
      <c r="AT425" s="8" t="s">
        <v>135</v>
      </c>
      <c r="AU425" s="8" t="s">
        <v>73</v>
      </c>
    </row>
    <row r="426" spans="2:65" s="1" customFormat="1">
      <c r="B426" s="19"/>
      <c r="D426" s="133" t="s">
        <v>137</v>
      </c>
      <c r="F426" s="134" t="s">
        <v>696</v>
      </c>
      <c r="I426" s="8"/>
      <c r="J426" s="8"/>
      <c r="K426" s="8"/>
      <c r="L426" s="19"/>
      <c r="M426" s="132"/>
      <c r="T426" s="40"/>
      <c r="AT426" s="8" t="s">
        <v>137</v>
      </c>
      <c r="AU426" s="8" t="s">
        <v>73</v>
      </c>
    </row>
    <row r="427" spans="2:65" s="108" customFormat="1" ht="22.9" customHeight="1">
      <c r="B427" s="107"/>
      <c r="D427" s="109" t="s">
        <v>65</v>
      </c>
      <c r="E427" s="117" t="s">
        <v>697</v>
      </c>
      <c r="F427" s="117" t="s">
        <v>698</v>
      </c>
      <c r="I427" s="109"/>
      <c r="J427" s="144"/>
      <c r="K427" s="109"/>
      <c r="L427" s="107"/>
      <c r="M427" s="112"/>
      <c r="P427" s="113">
        <f>SUM(P428:P440)</f>
        <v>20.722999999999999</v>
      </c>
      <c r="R427" s="113">
        <f>SUM(R428:R440)</f>
        <v>4.4063151599999996E-2</v>
      </c>
      <c r="T427" s="114">
        <f>SUM(T428:T440)</f>
        <v>0</v>
      </c>
      <c r="AR427" s="109" t="s">
        <v>73</v>
      </c>
      <c r="AT427" s="115" t="s">
        <v>65</v>
      </c>
      <c r="AU427" s="115" t="s">
        <v>71</v>
      </c>
      <c r="AY427" s="109" t="s">
        <v>125</v>
      </c>
      <c r="BK427" s="116" t="e">
        <f>SUM(BK428:BK440)</f>
        <v>#REF!</v>
      </c>
    </row>
    <row r="428" spans="2:65" s="1" customFormat="1" ht="24.2" customHeight="1">
      <c r="B428" s="19"/>
      <c r="C428" s="119" t="s">
        <v>699</v>
      </c>
      <c r="D428" s="119" t="s">
        <v>128</v>
      </c>
      <c r="E428" s="120" t="s">
        <v>700</v>
      </c>
      <c r="F428" s="121" t="s">
        <v>701</v>
      </c>
      <c r="G428" s="122" t="s">
        <v>152</v>
      </c>
      <c r="H428" s="123">
        <v>113</v>
      </c>
      <c r="I428" s="186" t="s">
        <v>132</v>
      </c>
      <c r="J428" s="187"/>
      <c r="K428" s="188"/>
      <c r="L428" s="19"/>
      <c r="M428" s="124" t="s">
        <v>1</v>
      </c>
      <c r="N428" s="125" t="s">
        <v>33</v>
      </c>
      <c r="O428" s="126">
        <v>5.0999999999999997E-2</v>
      </c>
      <c r="P428" s="126">
        <f>O428*H428</f>
        <v>5.7629999999999999</v>
      </c>
      <c r="Q428" s="126">
        <v>8.9313200000000004E-5</v>
      </c>
      <c r="R428" s="126">
        <f>Q428*H428</f>
        <v>1.00923916E-2</v>
      </c>
      <c r="S428" s="126">
        <v>0</v>
      </c>
      <c r="T428" s="127">
        <f>S428*H428</f>
        <v>0</v>
      </c>
      <c r="AR428" s="128" t="s">
        <v>223</v>
      </c>
      <c r="AT428" s="128" t="s">
        <v>128</v>
      </c>
      <c r="AU428" s="128" t="s">
        <v>73</v>
      </c>
      <c r="AY428" s="8" t="s">
        <v>125</v>
      </c>
      <c r="BE428" s="129">
        <f>IF(N428="základní",J428,0)</f>
        <v>0</v>
      </c>
      <c r="BF428" s="129">
        <f>IF(N428="snížená",J428,0)</f>
        <v>0</v>
      </c>
      <c r="BG428" s="129">
        <f>IF(N428="zákl. přenesená",J428,0)</f>
        <v>0</v>
      </c>
      <c r="BH428" s="129">
        <f>IF(N428="sníž. přenesená",J428,0)</f>
        <v>0</v>
      </c>
      <c r="BI428" s="129">
        <f>IF(N428="nulová",J428,0)</f>
        <v>0</v>
      </c>
      <c r="BJ428" s="8" t="s">
        <v>71</v>
      </c>
      <c r="BK428" s="129" t="e">
        <f>ROUND(#REF!*H428,2)</f>
        <v>#REF!</v>
      </c>
      <c r="BL428" s="8" t="s">
        <v>223</v>
      </c>
      <c r="BM428" s="128" t="s">
        <v>702</v>
      </c>
    </row>
    <row r="429" spans="2:65" s="1" customFormat="1" ht="19.5">
      <c r="B429" s="19"/>
      <c r="D429" s="130" t="s">
        <v>135</v>
      </c>
      <c r="F429" s="131" t="s">
        <v>703</v>
      </c>
      <c r="I429" s="8"/>
      <c r="J429" s="8"/>
      <c r="K429" s="8"/>
      <c r="L429" s="19"/>
      <c r="M429" s="132"/>
      <c r="T429" s="40"/>
      <c r="AT429" s="8" t="s">
        <v>135</v>
      </c>
      <c r="AU429" s="8" t="s">
        <v>73</v>
      </c>
    </row>
    <row r="430" spans="2:65" s="1" customFormat="1">
      <c r="B430" s="19"/>
      <c r="D430" s="133" t="s">
        <v>137</v>
      </c>
      <c r="F430" s="134" t="s">
        <v>704</v>
      </c>
      <c r="I430" s="8"/>
      <c r="J430" s="8"/>
      <c r="K430" s="8"/>
      <c r="L430" s="19"/>
      <c r="M430" s="132"/>
      <c r="T430" s="40"/>
      <c r="AT430" s="8" t="s">
        <v>137</v>
      </c>
      <c r="AU430" s="8" t="s">
        <v>73</v>
      </c>
    </row>
    <row r="431" spans="2:65" s="1" customFormat="1" ht="21.75" customHeight="1">
      <c r="B431" s="19"/>
      <c r="C431" s="119" t="s">
        <v>705</v>
      </c>
      <c r="D431" s="119" t="s">
        <v>128</v>
      </c>
      <c r="E431" s="120" t="s">
        <v>706</v>
      </c>
      <c r="F431" s="121" t="s">
        <v>707</v>
      </c>
      <c r="G431" s="122" t="s">
        <v>152</v>
      </c>
      <c r="H431" s="123">
        <v>68</v>
      </c>
      <c r="I431" s="186" t="s">
        <v>132</v>
      </c>
      <c r="J431" s="187"/>
      <c r="K431" s="188"/>
      <c r="L431" s="19"/>
      <c r="M431" s="124" t="s">
        <v>1</v>
      </c>
      <c r="N431" s="125" t="s">
        <v>33</v>
      </c>
      <c r="O431" s="126">
        <v>0.22</v>
      </c>
      <c r="P431" s="126">
        <f>O431*H431</f>
        <v>14.96</v>
      </c>
      <c r="Q431" s="126">
        <v>4.9956999999999996E-4</v>
      </c>
      <c r="R431" s="126">
        <f>Q431*H431</f>
        <v>3.3970759999999996E-2</v>
      </c>
      <c r="S431" s="126">
        <v>0</v>
      </c>
      <c r="T431" s="127">
        <f>S431*H431</f>
        <v>0</v>
      </c>
      <c r="AR431" s="128" t="s">
        <v>223</v>
      </c>
      <c r="AT431" s="128" t="s">
        <v>128</v>
      </c>
      <c r="AU431" s="128" t="s">
        <v>73</v>
      </c>
      <c r="AY431" s="8" t="s">
        <v>125</v>
      </c>
      <c r="BE431" s="129">
        <f>IF(N431="základní",J431,0)</f>
        <v>0</v>
      </c>
      <c r="BF431" s="129">
        <f>IF(N431="snížená",J431,0)</f>
        <v>0</v>
      </c>
      <c r="BG431" s="129">
        <f>IF(N431="zákl. přenesená",J431,0)</f>
        <v>0</v>
      </c>
      <c r="BH431" s="129">
        <f>IF(N431="sníž. přenesená",J431,0)</f>
        <v>0</v>
      </c>
      <c r="BI431" s="129">
        <f>IF(N431="nulová",J431,0)</f>
        <v>0</v>
      </c>
      <c r="BJ431" s="8" t="s">
        <v>71</v>
      </c>
      <c r="BK431" s="129" t="e">
        <f>ROUND(#REF!*H431,2)</f>
        <v>#REF!</v>
      </c>
      <c r="BL431" s="8" t="s">
        <v>223</v>
      </c>
      <c r="BM431" s="128" t="s">
        <v>708</v>
      </c>
    </row>
    <row r="432" spans="2:65" s="1" customFormat="1" ht="19.5">
      <c r="B432" s="19"/>
      <c r="D432" s="130" t="s">
        <v>135</v>
      </c>
      <c r="F432" s="131" t="s">
        <v>709</v>
      </c>
      <c r="I432" s="8"/>
      <c r="J432" s="8"/>
      <c r="K432" s="8"/>
      <c r="L432" s="19"/>
      <c r="M432" s="132"/>
      <c r="T432" s="40"/>
      <c r="AT432" s="8" t="s">
        <v>135</v>
      </c>
      <c r="AU432" s="8" t="s">
        <v>73</v>
      </c>
    </row>
    <row r="433" spans="2:65" s="1" customFormat="1">
      <c r="B433" s="19"/>
      <c r="D433" s="133" t="s">
        <v>137</v>
      </c>
      <c r="F433" s="134" t="s">
        <v>710</v>
      </c>
      <c r="I433" s="8"/>
      <c r="J433" s="8"/>
      <c r="K433" s="8"/>
      <c r="L433" s="19"/>
      <c r="M433" s="132"/>
      <c r="T433" s="40"/>
      <c r="AT433" s="8" t="s">
        <v>137</v>
      </c>
      <c r="AU433" s="8" t="s">
        <v>73</v>
      </c>
    </row>
    <row r="434" spans="2:65" s="1" customFormat="1" ht="24.2" customHeight="1">
      <c r="B434" s="19"/>
      <c r="C434" s="135" t="s">
        <v>711</v>
      </c>
      <c r="D434" s="135" t="s">
        <v>194</v>
      </c>
      <c r="E434" s="136" t="s">
        <v>712</v>
      </c>
      <c r="F434" s="137" t="s">
        <v>713</v>
      </c>
      <c r="G434" s="138" t="s">
        <v>152</v>
      </c>
      <c r="H434" s="139">
        <v>113</v>
      </c>
      <c r="I434" s="189" t="s">
        <v>1</v>
      </c>
      <c r="J434" s="187"/>
      <c r="K434" s="188"/>
      <c r="L434" s="140"/>
      <c r="M434" s="141" t="s">
        <v>1</v>
      </c>
      <c r="N434" s="142" t="s">
        <v>33</v>
      </c>
      <c r="O434" s="126">
        <v>0</v>
      </c>
      <c r="P434" s="126">
        <f>O434*H434</f>
        <v>0</v>
      </c>
      <c r="Q434" s="126">
        <v>0</v>
      </c>
      <c r="R434" s="126">
        <f>Q434*H434</f>
        <v>0</v>
      </c>
      <c r="S434" s="126">
        <v>0</v>
      </c>
      <c r="T434" s="127">
        <f>S434*H434</f>
        <v>0</v>
      </c>
      <c r="AR434" s="128" t="s">
        <v>321</v>
      </c>
      <c r="AT434" s="128" t="s">
        <v>194</v>
      </c>
      <c r="AU434" s="128" t="s">
        <v>73</v>
      </c>
      <c r="AY434" s="8" t="s">
        <v>125</v>
      </c>
      <c r="BE434" s="129">
        <f>IF(N434="základní",J434,0)</f>
        <v>0</v>
      </c>
      <c r="BF434" s="129">
        <f>IF(N434="snížená",J434,0)</f>
        <v>0</v>
      </c>
      <c r="BG434" s="129">
        <f>IF(N434="zákl. přenesená",J434,0)</f>
        <v>0</v>
      </c>
      <c r="BH434" s="129">
        <f>IF(N434="sníž. přenesená",J434,0)</f>
        <v>0</v>
      </c>
      <c r="BI434" s="129">
        <f>IF(N434="nulová",J434,0)</f>
        <v>0</v>
      </c>
      <c r="BJ434" s="8" t="s">
        <v>71</v>
      </c>
      <c r="BK434" s="129" t="e">
        <f>ROUND(#REF!*H434,2)</f>
        <v>#REF!</v>
      </c>
      <c r="BL434" s="8" t="s">
        <v>223</v>
      </c>
      <c r="BM434" s="128" t="s">
        <v>714</v>
      </c>
    </row>
    <row r="435" spans="2:65" s="1" customFormat="1" ht="19.5">
      <c r="B435" s="19"/>
      <c r="D435" s="130" t="s">
        <v>135</v>
      </c>
      <c r="F435" s="131" t="s">
        <v>713</v>
      </c>
      <c r="I435" s="8"/>
      <c r="J435" s="8"/>
      <c r="K435" s="8"/>
      <c r="L435" s="19"/>
      <c r="M435" s="132"/>
      <c r="T435" s="40"/>
      <c r="AT435" s="8" t="s">
        <v>135</v>
      </c>
      <c r="AU435" s="8" t="s">
        <v>73</v>
      </c>
    </row>
    <row r="436" spans="2:65" s="1" customFormat="1" ht="33" customHeight="1">
      <c r="B436" s="19"/>
      <c r="C436" s="135" t="s">
        <v>715</v>
      </c>
      <c r="D436" s="135" t="s">
        <v>194</v>
      </c>
      <c r="E436" s="136" t="s">
        <v>716</v>
      </c>
      <c r="F436" s="137" t="s">
        <v>717</v>
      </c>
      <c r="G436" s="138" t="s">
        <v>152</v>
      </c>
      <c r="H436" s="139">
        <v>90</v>
      </c>
      <c r="I436" s="189" t="s">
        <v>1</v>
      </c>
      <c r="J436" s="187"/>
      <c r="K436" s="188"/>
      <c r="L436" s="140"/>
      <c r="M436" s="141" t="s">
        <v>1</v>
      </c>
      <c r="N436" s="142" t="s">
        <v>33</v>
      </c>
      <c r="O436" s="126">
        <v>0</v>
      </c>
      <c r="P436" s="126">
        <f>O436*H436</f>
        <v>0</v>
      </c>
      <c r="Q436" s="126">
        <v>0</v>
      </c>
      <c r="R436" s="126">
        <f>Q436*H436</f>
        <v>0</v>
      </c>
      <c r="S436" s="126">
        <v>0</v>
      </c>
      <c r="T436" s="127">
        <f>S436*H436</f>
        <v>0</v>
      </c>
      <c r="AR436" s="128" t="s">
        <v>321</v>
      </c>
      <c r="AT436" s="128" t="s">
        <v>194</v>
      </c>
      <c r="AU436" s="128" t="s">
        <v>73</v>
      </c>
      <c r="AY436" s="8" t="s">
        <v>125</v>
      </c>
      <c r="BE436" s="129">
        <f>IF(N436="základní",J436,0)</f>
        <v>0</v>
      </c>
      <c r="BF436" s="129">
        <f>IF(N436="snížená",J436,0)</f>
        <v>0</v>
      </c>
      <c r="BG436" s="129">
        <f>IF(N436="zákl. přenesená",J436,0)</f>
        <v>0</v>
      </c>
      <c r="BH436" s="129">
        <f>IF(N436="sníž. přenesená",J436,0)</f>
        <v>0</v>
      </c>
      <c r="BI436" s="129">
        <f>IF(N436="nulová",J436,0)</f>
        <v>0</v>
      </c>
      <c r="BJ436" s="8" t="s">
        <v>71</v>
      </c>
      <c r="BK436" s="129" t="e">
        <f>ROUND(#REF!*H436,2)</f>
        <v>#REF!</v>
      </c>
      <c r="BL436" s="8" t="s">
        <v>223</v>
      </c>
      <c r="BM436" s="128" t="s">
        <v>718</v>
      </c>
    </row>
    <row r="437" spans="2:65" s="1" customFormat="1" ht="19.5">
      <c r="B437" s="19"/>
      <c r="D437" s="130" t="s">
        <v>135</v>
      </c>
      <c r="F437" s="131" t="s">
        <v>717</v>
      </c>
      <c r="I437" s="8"/>
      <c r="J437" s="8"/>
      <c r="K437" s="8"/>
      <c r="L437" s="19"/>
      <c r="M437" s="132"/>
      <c r="T437" s="40"/>
      <c r="AT437" s="8" t="s">
        <v>135</v>
      </c>
      <c r="AU437" s="8" t="s">
        <v>73</v>
      </c>
    </row>
    <row r="438" spans="2:65" s="1" customFormat="1" ht="24.2" customHeight="1">
      <c r="B438" s="19"/>
      <c r="C438" s="119" t="s">
        <v>719</v>
      </c>
      <c r="D438" s="119" t="s">
        <v>128</v>
      </c>
      <c r="E438" s="120" t="s">
        <v>720</v>
      </c>
      <c r="F438" s="121" t="s">
        <v>721</v>
      </c>
      <c r="G438" s="122" t="s">
        <v>455</v>
      </c>
      <c r="H438" s="123">
        <v>1609.289</v>
      </c>
      <c r="I438" s="186" t="s">
        <v>132</v>
      </c>
      <c r="J438" s="187"/>
      <c r="K438" s="188"/>
      <c r="L438" s="19"/>
      <c r="M438" s="124" t="s">
        <v>1</v>
      </c>
      <c r="N438" s="125" t="s">
        <v>33</v>
      </c>
      <c r="O438" s="126">
        <v>0</v>
      </c>
      <c r="P438" s="126">
        <f>O438*H438</f>
        <v>0</v>
      </c>
      <c r="Q438" s="126">
        <v>0</v>
      </c>
      <c r="R438" s="126">
        <f>Q438*H438</f>
        <v>0</v>
      </c>
      <c r="S438" s="126">
        <v>0</v>
      </c>
      <c r="T438" s="127">
        <f>S438*H438</f>
        <v>0</v>
      </c>
      <c r="AR438" s="128" t="s">
        <v>223</v>
      </c>
      <c r="AT438" s="128" t="s">
        <v>128</v>
      </c>
      <c r="AU438" s="128" t="s">
        <v>73</v>
      </c>
      <c r="AY438" s="8" t="s">
        <v>125</v>
      </c>
      <c r="BE438" s="129">
        <f>IF(N438="základní",J438,0)</f>
        <v>0</v>
      </c>
      <c r="BF438" s="129">
        <f>IF(N438="snížená",J438,0)</f>
        <v>0</v>
      </c>
      <c r="BG438" s="129">
        <f>IF(N438="zákl. přenesená",J438,0)</f>
        <v>0</v>
      </c>
      <c r="BH438" s="129">
        <f>IF(N438="sníž. přenesená",J438,0)</f>
        <v>0</v>
      </c>
      <c r="BI438" s="129">
        <f>IF(N438="nulová",J438,0)</f>
        <v>0</v>
      </c>
      <c r="BJ438" s="8" t="s">
        <v>71</v>
      </c>
      <c r="BK438" s="129" t="e">
        <f>ROUND(#REF!*H438,2)</f>
        <v>#REF!</v>
      </c>
      <c r="BL438" s="8" t="s">
        <v>223</v>
      </c>
      <c r="BM438" s="128" t="s">
        <v>722</v>
      </c>
    </row>
    <row r="439" spans="2:65" s="1" customFormat="1" ht="29.25">
      <c r="B439" s="19"/>
      <c r="D439" s="130" t="s">
        <v>135</v>
      </c>
      <c r="F439" s="131" t="s">
        <v>723</v>
      </c>
      <c r="I439" s="8"/>
      <c r="J439" s="8"/>
      <c r="K439" s="8"/>
      <c r="L439" s="19"/>
      <c r="M439" s="132"/>
      <c r="T439" s="40"/>
      <c r="AT439" s="8" t="s">
        <v>135</v>
      </c>
      <c r="AU439" s="8" t="s">
        <v>73</v>
      </c>
    </row>
    <row r="440" spans="2:65" s="1" customFormat="1">
      <c r="B440" s="19"/>
      <c r="D440" s="133" t="s">
        <v>137</v>
      </c>
      <c r="F440" s="134" t="s">
        <v>724</v>
      </c>
      <c r="I440" s="8"/>
      <c r="J440" s="8"/>
      <c r="K440" s="8"/>
      <c r="L440" s="19"/>
      <c r="M440" s="132"/>
      <c r="T440" s="40"/>
      <c r="AT440" s="8" t="s">
        <v>137</v>
      </c>
      <c r="AU440" s="8" t="s">
        <v>73</v>
      </c>
    </row>
    <row r="441" spans="2:65" s="108" customFormat="1" ht="22.9" customHeight="1">
      <c r="B441" s="107"/>
      <c r="D441" s="109" t="s">
        <v>65</v>
      </c>
      <c r="E441" s="117" t="s">
        <v>725</v>
      </c>
      <c r="F441" s="117" t="s">
        <v>726</v>
      </c>
      <c r="I441" s="109"/>
      <c r="J441" s="144"/>
      <c r="K441" s="109"/>
      <c r="L441" s="107"/>
      <c r="M441" s="112"/>
      <c r="P441" s="113">
        <f>SUM(P442:P465)</f>
        <v>283.726</v>
      </c>
      <c r="R441" s="113">
        <f>SUM(R442:R465)</f>
        <v>4.2358880000000001</v>
      </c>
      <c r="T441" s="114">
        <f>SUM(T442:T465)</f>
        <v>2.8170899999999999</v>
      </c>
      <c r="AR441" s="109" t="s">
        <v>73</v>
      </c>
      <c r="AT441" s="115" t="s">
        <v>65</v>
      </c>
      <c r="AU441" s="115" t="s">
        <v>71</v>
      </c>
      <c r="AY441" s="109" t="s">
        <v>125</v>
      </c>
      <c r="BK441" s="116" t="e">
        <f>SUM(BK442:BK465)</f>
        <v>#REF!</v>
      </c>
    </row>
    <row r="442" spans="2:65" s="1" customFormat="1" ht="24.2" customHeight="1">
      <c r="B442" s="19"/>
      <c r="C442" s="119" t="s">
        <v>727</v>
      </c>
      <c r="D442" s="119" t="s">
        <v>128</v>
      </c>
      <c r="E442" s="120" t="s">
        <v>728</v>
      </c>
      <c r="F442" s="121" t="s">
        <v>729</v>
      </c>
      <c r="G442" s="122" t="s">
        <v>152</v>
      </c>
      <c r="H442" s="123">
        <v>113</v>
      </c>
      <c r="I442" s="186" t="s">
        <v>132</v>
      </c>
      <c r="J442" s="187"/>
      <c r="K442" s="188"/>
      <c r="L442" s="19"/>
      <c r="M442" s="124" t="s">
        <v>1</v>
      </c>
      <c r="N442" s="125" t="s">
        <v>33</v>
      </c>
      <c r="O442" s="126">
        <v>0.26800000000000002</v>
      </c>
      <c r="P442" s="126">
        <f>O442*H442</f>
        <v>30.284000000000002</v>
      </c>
      <c r="Q442" s="126">
        <v>0</v>
      </c>
      <c r="R442" s="126">
        <f>Q442*H442</f>
        <v>0</v>
      </c>
      <c r="S442" s="126">
        <v>0</v>
      </c>
      <c r="T442" s="127">
        <f>S442*H442</f>
        <v>0</v>
      </c>
      <c r="AR442" s="128" t="s">
        <v>223</v>
      </c>
      <c r="AT442" s="128" t="s">
        <v>128</v>
      </c>
      <c r="AU442" s="128" t="s">
        <v>73</v>
      </c>
      <c r="AY442" s="8" t="s">
        <v>125</v>
      </c>
      <c r="BE442" s="129">
        <f>IF(N442="základní",J442,0)</f>
        <v>0</v>
      </c>
      <c r="BF442" s="129">
        <f>IF(N442="snížená",J442,0)</f>
        <v>0</v>
      </c>
      <c r="BG442" s="129">
        <f>IF(N442="zákl. přenesená",J442,0)</f>
        <v>0</v>
      </c>
      <c r="BH442" s="129">
        <f>IF(N442="sníž. přenesená",J442,0)</f>
        <v>0</v>
      </c>
      <c r="BI442" s="129">
        <f>IF(N442="nulová",J442,0)</f>
        <v>0</v>
      </c>
      <c r="BJ442" s="8" t="s">
        <v>71</v>
      </c>
      <c r="BK442" s="129" t="e">
        <f>ROUND(#REF!*H442,2)</f>
        <v>#REF!</v>
      </c>
      <c r="BL442" s="8" t="s">
        <v>223</v>
      </c>
      <c r="BM442" s="128" t="s">
        <v>730</v>
      </c>
    </row>
    <row r="443" spans="2:65" s="1" customFormat="1" ht="19.5">
      <c r="B443" s="19"/>
      <c r="D443" s="130" t="s">
        <v>135</v>
      </c>
      <c r="F443" s="131" t="s">
        <v>731</v>
      </c>
      <c r="I443" s="8"/>
      <c r="J443" s="8"/>
      <c r="K443" s="8"/>
      <c r="L443" s="19"/>
      <c r="M443" s="132"/>
      <c r="T443" s="40"/>
      <c r="AT443" s="8" t="s">
        <v>135</v>
      </c>
      <c r="AU443" s="8" t="s">
        <v>73</v>
      </c>
    </row>
    <row r="444" spans="2:65" s="1" customFormat="1">
      <c r="B444" s="19"/>
      <c r="D444" s="133" t="s">
        <v>137</v>
      </c>
      <c r="F444" s="134" t="s">
        <v>732</v>
      </c>
      <c r="I444" s="8"/>
      <c r="J444" s="8"/>
      <c r="K444" s="8"/>
      <c r="L444" s="19"/>
      <c r="M444" s="132"/>
      <c r="T444" s="40"/>
      <c r="AT444" s="8" t="s">
        <v>137</v>
      </c>
      <c r="AU444" s="8" t="s">
        <v>73</v>
      </c>
    </row>
    <row r="445" spans="2:65" s="1" customFormat="1" ht="24.2" customHeight="1">
      <c r="B445" s="19"/>
      <c r="C445" s="119" t="s">
        <v>733</v>
      </c>
      <c r="D445" s="119" t="s">
        <v>128</v>
      </c>
      <c r="E445" s="120" t="s">
        <v>734</v>
      </c>
      <c r="F445" s="121" t="s">
        <v>735</v>
      </c>
      <c r="G445" s="122" t="s">
        <v>152</v>
      </c>
      <c r="H445" s="123">
        <v>113</v>
      </c>
      <c r="I445" s="186" t="s">
        <v>132</v>
      </c>
      <c r="J445" s="187"/>
      <c r="K445" s="188"/>
      <c r="L445" s="19"/>
      <c r="M445" s="124" t="s">
        <v>1</v>
      </c>
      <c r="N445" s="125" t="s">
        <v>33</v>
      </c>
      <c r="O445" s="126">
        <v>0.26800000000000002</v>
      </c>
      <c r="P445" s="126">
        <f>O445*H445</f>
        <v>30.284000000000002</v>
      </c>
      <c r="Q445" s="126">
        <v>7.6000000000000004E-5</v>
      </c>
      <c r="R445" s="126">
        <f>Q445*H445</f>
        <v>8.5880000000000001E-3</v>
      </c>
      <c r="S445" s="126">
        <v>2.4930000000000001E-2</v>
      </c>
      <c r="T445" s="127">
        <f>S445*H445</f>
        <v>2.8170899999999999</v>
      </c>
      <c r="AR445" s="128" t="s">
        <v>223</v>
      </c>
      <c r="AT445" s="128" t="s">
        <v>128</v>
      </c>
      <c r="AU445" s="128" t="s">
        <v>73</v>
      </c>
      <c r="AY445" s="8" t="s">
        <v>125</v>
      </c>
      <c r="BE445" s="129">
        <f>IF(N445="základní",J445,0)</f>
        <v>0</v>
      </c>
      <c r="BF445" s="129">
        <f>IF(N445="snížená",J445,0)</f>
        <v>0</v>
      </c>
      <c r="BG445" s="129">
        <f>IF(N445="zákl. přenesená",J445,0)</f>
        <v>0</v>
      </c>
      <c r="BH445" s="129">
        <f>IF(N445="sníž. přenesená",J445,0)</f>
        <v>0</v>
      </c>
      <c r="BI445" s="129">
        <f>IF(N445="nulová",J445,0)</f>
        <v>0</v>
      </c>
      <c r="BJ445" s="8" t="s">
        <v>71</v>
      </c>
      <c r="BK445" s="129" t="e">
        <f>ROUND(#REF!*H445,2)</f>
        <v>#REF!</v>
      </c>
      <c r="BL445" s="8" t="s">
        <v>223</v>
      </c>
      <c r="BM445" s="128" t="s">
        <v>736</v>
      </c>
    </row>
    <row r="446" spans="2:65" s="1" customFormat="1" ht="19.5">
      <c r="B446" s="19"/>
      <c r="D446" s="130" t="s">
        <v>135</v>
      </c>
      <c r="F446" s="131" t="s">
        <v>737</v>
      </c>
      <c r="I446" s="8"/>
      <c r="J446" s="8"/>
      <c r="K446" s="8"/>
      <c r="L446" s="19"/>
      <c r="M446" s="132"/>
      <c r="T446" s="40"/>
      <c r="AT446" s="8" t="s">
        <v>135</v>
      </c>
      <c r="AU446" s="8" t="s">
        <v>73</v>
      </c>
    </row>
    <row r="447" spans="2:65" s="1" customFormat="1">
      <c r="B447" s="19"/>
      <c r="D447" s="133" t="s">
        <v>137</v>
      </c>
      <c r="F447" s="134" t="s">
        <v>738</v>
      </c>
      <c r="I447" s="8"/>
      <c r="J447" s="8"/>
      <c r="K447" s="8"/>
      <c r="L447" s="19"/>
      <c r="M447" s="132"/>
      <c r="T447" s="40"/>
      <c r="AT447" s="8" t="s">
        <v>137</v>
      </c>
      <c r="AU447" s="8" t="s">
        <v>73</v>
      </c>
    </row>
    <row r="448" spans="2:65" s="1" customFormat="1" ht="37.9" customHeight="1">
      <c r="B448" s="19"/>
      <c r="C448" s="119" t="s">
        <v>739</v>
      </c>
      <c r="D448" s="119" t="s">
        <v>128</v>
      </c>
      <c r="E448" s="120" t="s">
        <v>740</v>
      </c>
      <c r="F448" s="121" t="s">
        <v>741</v>
      </c>
      <c r="G448" s="122" t="s">
        <v>152</v>
      </c>
      <c r="H448" s="123">
        <v>23</v>
      </c>
      <c r="I448" s="186" t="s">
        <v>132</v>
      </c>
      <c r="J448" s="187"/>
      <c r="K448" s="188"/>
      <c r="L448" s="19"/>
      <c r="M448" s="124" t="s">
        <v>1</v>
      </c>
      <c r="N448" s="125" t="s">
        <v>33</v>
      </c>
      <c r="O448" s="126">
        <v>0.23699999999999999</v>
      </c>
      <c r="P448" s="126">
        <f>O448*H448</f>
        <v>5.4509999999999996</v>
      </c>
      <c r="Q448" s="126">
        <v>1.34E-2</v>
      </c>
      <c r="R448" s="126">
        <f>Q448*H448</f>
        <v>0.30820000000000003</v>
      </c>
      <c r="S448" s="126">
        <v>0</v>
      </c>
      <c r="T448" s="127">
        <f>S448*H448</f>
        <v>0</v>
      </c>
      <c r="AR448" s="128" t="s">
        <v>223</v>
      </c>
      <c r="AT448" s="128" t="s">
        <v>128</v>
      </c>
      <c r="AU448" s="128" t="s">
        <v>73</v>
      </c>
      <c r="AY448" s="8" t="s">
        <v>125</v>
      </c>
      <c r="BE448" s="129">
        <f>IF(N448="základní",J448,0)</f>
        <v>0</v>
      </c>
      <c r="BF448" s="129">
        <f>IF(N448="snížená",J448,0)</f>
        <v>0</v>
      </c>
      <c r="BG448" s="129">
        <f>IF(N448="zákl. přenesená",J448,0)</f>
        <v>0</v>
      </c>
      <c r="BH448" s="129">
        <f>IF(N448="sníž. přenesená",J448,0)</f>
        <v>0</v>
      </c>
      <c r="BI448" s="129">
        <f>IF(N448="nulová",J448,0)</f>
        <v>0</v>
      </c>
      <c r="BJ448" s="8" t="s">
        <v>71</v>
      </c>
      <c r="BK448" s="129" t="e">
        <f>ROUND(#REF!*H448,2)</f>
        <v>#REF!</v>
      </c>
      <c r="BL448" s="8" t="s">
        <v>223</v>
      </c>
      <c r="BM448" s="128" t="s">
        <v>742</v>
      </c>
    </row>
    <row r="449" spans="2:65" s="1" customFormat="1" ht="29.25">
      <c r="B449" s="19"/>
      <c r="D449" s="130" t="s">
        <v>135</v>
      </c>
      <c r="F449" s="131" t="s">
        <v>743</v>
      </c>
      <c r="I449" s="8"/>
      <c r="J449" s="8"/>
      <c r="K449" s="8"/>
      <c r="L449" s="19"/>
      <c r="M449" s="132"/>
      <c r="T449" s="40"/>
      <c r="AT449" s="8" t="s">
        <v>135</v>
      </c>
      <c r="AU449" s="8" t="s">
        <v>73</v>
      </c>
    </row>
    <row r="450" spans="2:65" s="1" customFormat="1">
      <c r="B450" s="19"/>
      <c r="D450" s="133" t="s">
        <v>137</v>
      </c>
      <c r="F450" s="134" t="s">
        <v>744</v>
      </c>
      <c r="I450" s="8"/>
      <c r="J450" s="8"/>
      <c r="K450" s="8"/>
      <c r="L450" s="19"/>
      <c r="M450" s="132"/>
      <c r="T450" s="40"/>
      <c r="AT450" s="8" t="s">
        <v>137</v>
      </c>
      <c r="AU450" s="8" t="s">
        <v>73</v>
      </c>
    </row>
    <row r="451" spans="2:65" s="1" customFormat="1" ht="37.9" customHeight="1">
      <c r="B451" s="19"/>
      <c r="C451" s="119" t="s">
        <v>745</v>
      </c>
      <c r="D451" s="119" t="s">
        <v>128</v>
      </c>
      <c r="E451" s="120" t="s">
        <v>746</v>
      </c>
      <c r="F451" s="121" t="s">
        <v>747</v>
      </c>
      <c r="G451" s="122" t="s">
        <v>152</v>
      </c>
      <c r="H451" s="123">
        <v>55</v>
      </c>
      <c r="I451" s="186" t="s">
        <v>132</v>
      </c>
      <c r="J451" s="187"/>
      <c r="K451" s="188"/>
      <c r="L451" s="19"/>
      <c r="M451" s="124" t="s">
        <v>1</v>
      </c>
      <c r="N451" s="125" t="s">
        <v>33</v>
      </c>
      <c r="O451" s="126">
        <v>0.36899999999999999</v>
      </c>
      <c r="P451" s="126">
        <f>O451*H451</f>
        <v>20.294999999999998</v>
      </c>
      <c r="Q451" s="126">
        <v>5.8000000000000003E-2</v>
      </c>
      <c r="R451" s="126">
        <f>Q451*H451</f>
        <v>3.19</v>
      </c>
      <c r="S451" s="126">
        <v>0</v>
      </c>
      <c r="T451" s="127">
        <f>S451*H451</f>
        <v>0</v>
      </c>
      <c r="AR451" s="128" t="s">
        <v>223</v>
      </c>
      <c r="AT451" s="128" t="s">
        <v>128</v>
      </c>
      <c r="AU451" s="128" t="s">
        <v>73</v>
      </c>
      <c r="AY451" s="8" t="s">
        <v>125</v>
      </c>
      <c r="BE451" s="129">
        <f>IF(N451="základní",J451,0)</f>
        <v>0</v>
      </c>
      <c r="BF451" s="129">
        <f>IF(N451="snížená",J451,0)</f>
        <v>0</v>
      </c>
      <c r="BG451" s="129">
        <f>IF(N451="zákl. přenesená",J451,0)</f>
        <v>0</v>
      </c>
      <c r="BH451" s="129">
        <f>IF(N451="sníž. přenesená",J451,0)</f>
        <v>0</v>
      </c>
      <c r="BI451" s="129">
        <f>IF(N451="nulová",J451,0)</f>
        <v>0</v>
      </c>
      <c r="BJ451" s="8" t="s">
        <v>71</v>
      </c>
      <c r="BK451" s="129" t="e">
        <f>ROUND(#REF!*H451,2)</f>
        <v>#REF!</v>
      </c>
      <c r="BL451" s="8" t="s">
        <v>223</v>
      </c>
      <c r="BM451" s="128" t="s">
        <v>748</v>
      </c>
    </row>
    <row r="452" spans="2:65" s="1" customFormat="1" ht="29.25">
      <c r="B452" s="19"/>
      <c r="D452" s="130" t="s">
        <v>135</v>
      </c>
      <c r="F452" s="131" t="s">
        <v>749</v>
      </c>
      <c r="I452" s="8"/>
      <c r="J452" s="8"/>
      <c r="K452" s="8"/>
      <c r="L452" s="19"/>
      <c r="M452" s="132"/>
      <c r="T452" s="40"/>
      <c r="AT452" s="8" t="s">
        <v>135</v>
      </c>
      <c r="AU452" s="8" t="s">
        <v>73</v>
      </c>
    </row>
    <row r="453" spans="2:65" s="1" customFormat="1">
      <c r="B453" s="19"/>
      <c r="D453" s="133" t="s">
        <v>137</v>
      </c>
      <c r="F453" s="134" t="s">
        <v>750</v>
      </c>
      <c r="I453" s="8"/>
      <c r="J453" s="8"/>
      <c r="K453" s="8"/>
      <c r="L453" s="19"/>
      <c r="M453" s="132"/>
      <c r="T453" s="40"/>
      <c r="AT453" s="8" t="s">
        <v>137</v>
      </c>
      <c r="AU453" s="8" t="s">
        <v>73</v>
      </c>
    </row>
    <row r="454" spans="2:65" s="1" customFormat="1" ht="24.2" customHeight="1">
      <c r="B454" s="19"/>
      <c r="C454" s="119" t="s">
        <v>751</v>
      </c>
      <c r="D454" s="119" t="s">
        <v>128</v>
      </c>
      <c r="E454" s="120" t="s">
        <v>752</v>
      </c>
      <c r="F454" s="121" t="s">
        <v>753</v>
      </c>
      <c r="G454" s="122" t="s">
        <v>152</v>
      </c>
      <c r="H454" s="123">
        <v>23</v>
      </c>
      <c r="I454" s="186" t="s">
        <v>132</v>
      </c>
      <c r="J454" s="187"/>
      <c r="K454" s="188"/>
      <c r="L454" s="19"/>
      <c r="M454" s="124" t="s">
        <v>1</v>
      </c>
      <c r="N454" s="125" t="s">
        <v>33</v>
      </c>
      <c r="O454" s="126">
        <v>0.69699999999999995</v>
      </c>
      <c r="P454" s="126">
        <f>O454*H454</f>
        <v>16.030999999999999</v>
      </c>
      <c r="Q454" s="126">
        <v>3.1699999999999999E-2</v>
      </c>
      <c r="R454" s="126">
        <f>Q454*H454</f>
        <v>0.72909999999999997</v>
      </c>
      <c r="S454" s="126">
        <v>0</v>
      </c>
      <c r="T454" s="127">
        <f>S454*H454</f>
        <v>0</v>
      </c>
      <c r="AR454" s="128" t="s">
        <v>223</v>
      </c>
      <c r="AT454" s="128" t="s">
        <v>128</v>
      </c>
      <c r="AU454" s="128" t="s">
        <v>73</v>
      </c>
      <c r="AY454" s="8" t="s">
        <v>125</v>
      </c>
      <c r="BE454" s="129">
        <f>IF(N454="základní",J454,0)</f>
        <v>0</v>
      </c>
      <c r="BF454" s="129">
        <f>IF(N454="snížená",J454,0)</f>
        <v>0</v>
      </c>
      <c r="BG454" s="129">
        <f>IF(N454="zákl. přenesená",J454,0)</f>
        <v>0</v>
      </c>
      <c r="BH454" s="129">
        <f>IF(N454="sníž. přenesená",J454,0)</f>
        <v>0</v>
      </c>
      <c r="BI454" s="129">
        <f>IF(N454="nulová",J454,0)</f>
        <v>0</v>
      </c>
      <c r="BJ454" s="8" t="s">
        <v>71</v>
      </c>
      <c r="BK454" s="129" t="e">
        <f>ROUND(#REF!*H454,2)</f>
        <v>#REF!</v>
      </c>
      <c r="BL454" s="8" t="s">
        <v>223</v>
      </c>
      <c r="BM454" s="128" t="s">
        <v>754</v>
      </c>
    </row>
    <row r="455" spans="2:65" s="1" customFormat="1" ht="19.5">
      <c r="B455" s="19"/>
      <c r="D455" s="130" t="s">
        <v>135</v>
      </c>
      <c r="F455" s="131" t="s">
        <v>755</v>
      </c>
      <c r="I455" s="8"/>
      <c r="J455" s="8"/>
      <c r="K455" s="8"/>
      <c r="L455" s="19"/>
      <c r="M455" s="132"/>
      <c r="T455" s="40"/>
      <c r="AT455" s="8" t="s">
        <v>135</v>
      </c>
      <c r="AU455" s="8" t="s">
        <v>73</v>
      </c>
    </row>
    <row r="456" spans="2:65" s="1" customFormat="1">
      <c r="B456" s="19"/>
      <c r="D456" s="133" t="s">
        <v>137</v>
      </c>
      <c r="F456" s="134" t="s">
        <v>756</v>
      </c>
      <c r="I456" s="8"/>
      <c r="J456" s="8"/>
      <c r="K456" s="8"/>
      <c r="L456" s="19"/>
      <c r="M456" s="132"/>
      <c r="T456" s="40"/>
      <c r="AT456" s="8" t="s">
        <v>137</v>
      </c>
      <c r="AU456" s="8" t="s">
        <v>73</v>
      </c>
    </row>
    <row r="457" spans="2:65" s="1" customFormat="1" ht="16.5" customHeight="1">
      <c r="B457" s="19"/>
      <c r="C457" s="119" t="s">
        <v>757</v>
      </c>
      <c r="D457" s="119" t="s">
        <v>128</v>
      </c>
      <c r="E457" s="120" t="s">
        <v>758</v>
      </c>
      <c r="F457" s="121" t="s">
        <v>759</v>
      </c>
      <c r="G457" s="122" t="s">
        <v>152</v>
      </c>
      <c r="H457" s="123">
        <v>113</v>
      </c>
      <c r="I457" s="186" t="s">
        <v>132</v>
      </c>
      <c r="J457" s="187"/>
      <c r="K457" s="188"/>
      <c r="L457" s="19"/>
      <c r="M457" s="124" t="s">
        <v>1</v>
      </c>
      <c r="N457" s="125" t="s">
        <v>33</v>
      </c>
      <c r="O457" s="126">
        <v>6.2E-2</v>
      </c>
      <c r="P457" s="126">
        <f>O457*H457</f>
        <v>7.0060000000000002</v>
      </c>
      <c r="Q457" s="126">
        <v>0</v>
      </c>
      <c r="R457" s="126">
        <f>Q457*H457</f>
        <v>0</v>
      </c>
      <c r="S457" s="126">
        <v>0</v>
      </c>
      <c r="T457" s="127">
        <f>S457*H457</f>
        <v>0</v>
      </c>
      <c r="AR457" s="128" t="s">
        <v>223</v>
      </c>
      <c r="AT457" s="128" t="s">
        <v>128</v>
      </c>
      <c r="AU457" s="128" t="s">
        <v>73</v>
      </c>
      <c r="AY457" s="8" t="s">
        <v>125</v>
      </c>
      <c r="BE457" s="129">
        <f>IF(N457="základní",J457,0)</f>
        <v>0</v>
      </c>
      <c r="BF457" s="129">
        <f>IF(N457="snížená",J457,0)</f>
        <v>0</v>
      </c>
      <c r="BG457" s="129">
        <f>IF(N457="zákl. přenesená",J457,0)</f>
        <v>0</v>
      </c>
      <c r="BH457" s="129">
        <f>IF(N457="sníž. přenesená",J457,0)</f>
        <v>0</v>
      </c>
      <c r="BI457" s="129">
        <f>IF(N457="nulová",J457,0)</f>
        <v>0</v>
      </c>
      <c r="BJ457" s="8" t="s">
        <v>71</v>
      </c>
      <c r="BK457" s="129" t="e">
        <f>ROUND(#REF!*H457,2)</f>
        <v>#REF!</v>
      </c>
      <c r="BL457" s="8" t="s">
        <v>223</v>
      </c>
      <c r="BM457" s="128" t="s">
        <v>760</v>
      </c>
    </row>
    <row r="458" spans="2:65" s="1" customFormat="1">
      <c r="B458" s="19"/>
      <c r="D458" s="130" t="s">
        <v>135</v>
      </c>
      <c r="F458" s="131" t="s">
        <v>761</v>
      </c>
      <c r="I458" s="8"/>
      <c r="J458" s="8"/>
      <c r="K458" s="8"/>
      <c r="L458" s="19"/>
      <c r="M458" s="132"/>
      <c r="T458" s="40"/>
      <c r="AT458" s="8" t="s">
        <v>135</v>
      </c>
      <c r="AU458" s="8" t="s">
        <v>73</v>
      </c>
    </row>
    <row r="459" spans="2:65" s="1" customFormat="1">
      <c r="B459" s="19"/>
      <c r="D459" s="133" t="s">
        <v>137</v>
      </c>
      <c r="F459" s="134" t="s">
        <v>762</v>
      </c>
      <c r="I459" s="8"/>
      <c r="J459" s="8"/>
      <c r="K459" s="8"/>
      <c r="L459" s="19"/>
      <c r="M459" s="132"/>
      <c r="T459" s="40"/>
      <c r="AT459" s="8" t="s">
        <v>137</v>
      </c>
      <c r="AU459" s="8" t="s">
        <v>73</v>
      </c>
    </row>
    <row r="460" spans="2:65" s="1" customFormat="1" ht="16.5" customHeight="1">
      <c r="B460" s="19"/>
      <c r="C460" s="119" t="s">
        <v>763</v>
      </c>
      <c r="D460" s="119" t="s">
        <v>128</v>
      </c>
      <c r="E460" s="120" t="s">
        <v>764</v>
      </c>
      <c r="F460" s="121" t="s">
        <v>765</v>
      </c>
      <c r="G460" s="122" t="s">
        <v>131</v>
      </c>
      <c r="H460" s="123">
        <v>5625</v>
      </c>
      <c r="I460" s="186" t="s">
        <v>132</v>
      </c>
      <c r="J460" s="187"/>
      <c r="K460" s="188"/>
      <c r="L460" s="19"/>
      <c r="M460" s="124" t="s">
        <v>1</v>
      </c>
      <c r="N460" s="125" t="s">
        <v>33</v>
      </c>
      <c r="O460" s="126">
        <v>3.1E-2</v>
      </c>
      <c r="P460" s="126">
        <f>O460*H460</f>
        <v>174.375</v>
      </c>
      <c r="Q460" s="126">
        <v>0</v>
      </c>
      <c r="R460" s="126">
        <f>Q460*H460</f>
        <v>0</v>
      </c>
      <c r="S460" s="126">
        <v>0</v>
      </c>
      <c r="T460" s="127">
        <f>S460*H460</f>
        <v>0</v>
      </c>
      <c r="AR460" s="128" t="s">
        <v>223</v>
      </c>
      <c r="AT460" s="128" t="s">
        <v>128</v>
      </c>
      <c r="AU460" s="128" t="s">
        <v>73</v>
      </c>
      <c r="AY460" s="8" t="s">
        <v>125</v>
      </c>
      <c r="BE460" s="129">
        <f>IF(N460="základní",J460,0)</f>
        <v>0</v>
      </c>
      <c r="BF460" s="129">
        <f>IF(N460="snížená",J460,0)</f>
        <v>0</v>
      </c>
      <c r="BG460" s="129">
        <f>IF(N460="zákl. přenesená",J460,0)</f>
        <v>0</v>
      </c>
      <c r="BH460" s="129">
        <f>IF(N460="sníž. přenesená",J460,0)</f>
        <v>0</v>
      </c>
      <c r="BI460" s="129">
        <f>IF(N460="nulová",J460,0)</f>
        <v>0</v>
      </c>
      <c r="BJ460" s="8" t="s">
        <v>71</v>
      </c>
      <c r="BK460" s="129" t="e">
        <f>ROUND(#REF!*H460,2)</f>
        <v>#REF!</v>
      </c>
      <c r="BL460" s="8" t="s">
        <v>223</v>
      </c>
      <c r="BM460" s="128" t="s">
        <v>766</v>
      </c>
    </row>
    <row r="461" spans="2:65" s="1" customFormat="1" ht="19.5">
      <c r="B461" s="19"/>
      <c r="D461" s="130" t="s">
        <v>135</v>
      </c>
      <c r="F461" s="131" t="s">
        <v>767</v>
      </c>
      <c r="I461" s="8"/>
      <c r="J461" s="8"/>
      <c r="K461" s="8"/>
      <c r="L461" s="19"/>
      <c r="M461" s="132"/>
      <c r="T461" s="40"/>
      <c r="AT461" s="8" t="s">
        <v>135</v>
      </c>
      <c r="AU461" s="8" t="s">
        <v>73</v>
      </c>
    </row>
    <row r="462" spans="2:65" s="1" customFormat="1">
      <c r="B462" s="19"/>
      <c r="D462" s="133" t="s">
        <v>137</v>
      </c>
      <c r="F462" s="134" t="s">
        <v>768</v>
      </c>
      <c r="I462" s="8"/>
      <c r="J462" s="8"/>
      <c r="K462" s="8"/>
      <c r="L462" s="19"/>
      <c r="M462" s="132"/>
      <c r="T462" s="40"/>
      <c r="AT462" s="8" t="s">
        <v>137</v>
      </c>
      <c r="AU462" s="8" t="s">
        <v>73</v>
      </c>
    </row>
    <row r="463" spans="2:65" s="1" customFormat="1" ht="24.2" customHeight="1">
      <c r="B463" s="19"/>
      <c r="C463" s="119" t="s">
        <v>769</v>
      </c>
      <c r="D463" s="119" t="s">
        <v>128</v>
      </c>
      <c r="E463" s="120" t="s">
        <v>770</v>
      </c>
      <c r="F463" s="121" t="s">
        <v>771</v>
      </c>
      <c r="G463" s="122" t="s">
        <v>455</v>
      </c>
      <c r="H463" s="123">
        <v>7681.1689999999999</v>
      </c>
      <c r="I463" s="186" t="s">
        <v>132</v>
      </c>
      <c r="J463" s="187"/>
      <c r="K463" s="188"/>
      <c r="L463" s="19"/>
      <c r="M463" s="124" t="s">
        <v>1</v>
      </c>
      <c r="N463" s="125" t="s">
        <v>33</v>
      </c>
      <c r="O463" s="126">
        <v>0</v>
      </c>
      <c r="P463" s="126">
        <f>O463*H463</f>
        <v>0</v>
      </c>
      <c r="Q463" s="126">
        <v>0</v>
      </c>
      <c r="R463" s="126">
        <f>Q463*H463</f>
        <v>0</v>
      </c>
      <c r="S463" s="126">
        <v>0</v>
      </c>
      <c r="T463" s="127">
        <f>S463*H463</f>
        <v>0</v>
      </c>
      <c r="AR463" s="128" t="s">
        <v>223</v>
      </c>
      <c r="AT463" s="128" t="s">
        <v>128</v>
      </c>
      <c r="AU463" s="128" t="s">
        <v>73</v>
      </c>
      <c r="AY463" s="8" t="s">
        <v>125</v>
      </c>
      <c r="BE463" s="129">
        <f>IF(N463="základní",J463,0)</f>
        <v>0</v>
      </c>
      <c r="BF463" s="129">
        <f>IF(N463="snížená",J463,0)</f>
        <v>0</v>
      </c>
      <c r="BG463" s="129">
        <f>IF(N463="zákl. přenesená",J463,0)</f>
        <v>0</v>
      </c>
      <c r="BH463" s="129">
        <f>IF(N463="sníž. přenesená",J463,0)</f>
        <v>0</v>
      </c>
      <c r="BI463" s="129">
        <f>IF(N463="nulová",J463,0)</f>
        <v>0</v>
      </c>
      <c r="BJ463" s="8" t="s">
        <v>71</v>
      </c>
      <c r="BK463" s="129" t="e">
        <f>ROUND(#REF!*H463,2)</f>
        <v>#REF!</v>
      </c>
      <c r="BL463" s="8" t="s">
        <v>223</v>
      </c>
      <c r="BM463" s="128" t="s">
        <v>772</v>
      </c>
    </row>
    <row r="464" spans="2:65" s="1" customFormat="1" ht="29.25">
      <c r="B464" s="19"/>
      <c r="D464" s="130" t="s">
        <v>135</v>
      </c>
      <c r="F464" s="131" t="s">
        <v>773</v>
      </c>
      <c r="I464" s="8"/>
      <c r="J464" s="8"/>
      <c r="K464" s="8"/>
      <c r="L464" s="19"/>
      <c r="M464" s="132"/>
      <c r="T464" s="40"/>
      <c r="AT464" s="8" t="s">
        <v>135</v>
      </c>
      <c r="AU464" s="8" t="s">
        <v>73</v>
      </c>
    </row>
    <row r="465" spans="2:65" s="1" customFormat="1">
      <c r="B465" s="19"/>
      <c r="D465" s="133" t="s">
        <v>137</v>
      </c>
      <c r="F465" s="134" t="s">
        <v>774</v>
      </c>
      <c r="I465" s="8"/>
      <c r="J465" s="8"/>
      <c r="K465" s="8"/>
      <c r="L465" s="19"/>
      <c r="M465" s="132"/>
      <c r="T465" s="40"/>
      <c r="AT465" s="8" t="s">
        <v>137</v>
      </c>
      <c r="AU465" s="8" t="s">
        <v>73</v>
      </c>
    </row>
    <row r="466" spans="2:65" s="108" customFormat="1" ht="22.9" customHeight="1">
      <c r="B466" s="107"/>
      <c r="D466" s="109" t="s">
        <v>65</v>
      </c>
      <c r="E466" s="117" t="s">
        <v>775</v>
      </c>
      <c r="F466" s="117" t="s">
        <v>776</v>
      </c>
      <c r="I466" s="109"/>
      <c r="J466" s="144"/>
      <c r="K466" s="109"/>
      <c r="L466" s="107"/>
      <c r="M466" s="112"/>
      <c r="P466" s="113">
        <f>SUM(P467:P478)</f>
        <v>705.97282500000006</v>
      </c>
      <c r="R466" s="113">
        <f>SUM(R467:R478)</f>
        <v>30.177350549999996</v>
      </c>
      <c r="T466" s="114">
        <f>SUM(T467:T478)</f>
        <v>17.25705</v>
      </c>
      <c r="AR466" s="109" t="s">
        <v>73</v>
      </c>
      <c r="AT466" s="115" t="s">
        <v>65</v>
      </c>
      <c r="AU466" s="115" t="s">
        <v>71</v>
      </c>
      <c r="AY466" s="109" t="s">
        <v>125</v>
      </c>
      <c r="BK466" s="116" t="e">
        <f>SUM(BK467:BK478)</f>
        <v>#REF!</v>
      </c>
    </row>
    <row r="467" spans="2:65" s="1" customFormat="1" ht="24.2" customHeight="1">
      <c r="B467" s="19"/>
      <c r="C467" s="119" t="s">
        <v>777</v>
      </c>
      <c r="D467" s="119" t="s">
        <v>128</v>
      </c>
      <c r="E467" s="120" t="s">
        <v>778</v>
      </c>
      <c r="F467" s="121" t="s">
        <v>779</v>
      </c>
      <c r="G467" s="122" t="s">
        <v>164</v>
      </c>
      <c r="H467" s="123">
        <v>21.734999999999999</v>
      </c>
      <c r="I467" s="186" t="s">
        <v>132</v>
      </c>
      <c r="J467" s="187"/>
      <c r="K467" s="188"/>
      <c r="L467" s="19"/>
      <c r="M467" s="124" t="s">
        <v>1</v>
      </c>
      <c r="N467" s="125" t="s">
        <v>33</v>
      </c>
      <c r="O467" s="126">
        <v>1.56</v>
      </c>
      <c r="P467" s="126">
        <f>O467*H467</f>
        <v>33.906599999999997</v>
      </c>
      <c r="Q467" s="126">
        <v>1.2149999999999999E-3</v>
      </c>
      <c r="R467" s="126">
        <f>Q467*H467</f>
        <v>2.6408024999999998E-2</v>
      </c>
      <c r="S467" s="126">
        <v>0</v>
      </c>
      <c r="T467" s="127">
        <f>S467*H467</f>
        <v>0</v>
      </c>
      <c r="AR467" s="128" t="s">
        <v>223</v>
      </c>
      <c r="AT467" s="128" t="s">
        <v>128</v>
      </c>
      <c r="AU467" s="128" t="s">
        <v>73</v>
      </c>
      <c r="AY467" s="8" t="s">
        <v>125</v>
      </c>
      <c r="BE467" s="129">
        <f>IF(N467="základní",J467,0)</f>
        <v>0</v>
      </c>
      <c r="BF467" s="129">
        <f>IF(N467="snížená",J467,0)</f>
        <v>0</v>
      </c>
      <c r="BG467" s="129">
        <f>IF(N467="zákl. přenesená",J467,0)</f>
        <v>0</v>
      </c>
      <c r="BH467" s="129">
        <f>IF(N467="sníž. přenesená",J467,0)</f>
        <v>0</v>
      </c>
      <c r="BI467" s="129">
        <f>IF(N467="nulová",J467,0)</f>
        <v>0</v>
      </c>
      <c r="BJ467" s="8" t="s">
        <v>71</v>
      </c>
      <c r="BK467" s="129" t="e">
        <f>ROUND(#REF!*H467,2)</f>
        <v>#REF!</v>
      </c>
      <c r="BL467" s="8" t="s">
        <v>223</v>
      </c>
      <c r="BM467" s="128" t="s">
        <v>780</v>
      </c>
    </row>
    <row r="468" spans="2:65" s="1" customFormat="1" ht="19.5">
      <c r="B468" s="19"/>
      <c r="D468" s="130" t="s">
        <v>135</v>
      </c>
      <c r="F468" s="131" t="s">
        <v>781</v>
      </c>
      <c r="I468" s="8"/>
      <c r="J468" s="8"/>
      <c r="K468" s="8"/>
      <c r="L468" s="19"/>
      <c r="M468" s="132"/>
      <c r="T468" s="40"/>
      <c r="AT468" s="8" t="s">
        <v>135</v>
      </c>
      <c r="AU468" s="8" t="s">
        <v>73</v>
      </c>
    </row>
    <row r="469" spans="2:65" s="1" customFormat="1">
      <c r="B469" s="19"/>
      <c r="D469" s="133" t="s">
        <v>137</v>
      </c>
      <c r="F469" s="134" t="s">
        <v>782</v>
      </c>
      <c r="I469" s="8"/>
      <c r="J469" s="8"/>
      <c r="K469" s="8"/>
      <c r="L469" s="19"/>
      <c r="M469" s="132"/>
      <c r="T469" s="40"/>
      <c r="AT469" s="8" t="s">
        <v>137</v>
      </c>
      <c r="AU469" s="8" t="s">
        <v>73</v>
      </c>
    </row>
    <row r="470" spans="2:65" s="1" customFormat="1" ht="21.75" customHeight="1">
      <c r="B470" s="19"/>
      <c r="C470" s="119" t="s">
        <v>783</v>
      </c>
      <c r="D470" s="119" t="s">
        <v>128</v>
      </c>
      <c r="E470" s="120" t="s">
        <v>784</v>
      </c>
      <c r="F470" s="121" t="s">
        <v>785</v>
      </c>
      <c r="G470" s="122" t="s">
        <v>131</v>
      </c>
      <c r="H470" s="123">
        <v>958.72500000000002</v>
      </c>
      <c r="I470" s="186" t="s">
        <v>132</v>
      </c>
      <c r="J470" s="187"/>
      <c r="K470" s="188"/>
      <c r="L470" s="19"/>
      <c r="M470" s="124" t="s">
        <v>1</v>
      </c>
      <c r="N470" s="125" t="s">
        <v>33</v>
      </c>
      <c r="O470" s="126">
        <v>0.19500000000000001</v>
      </c>
      <c r="P470" s="126">
        <f>O470*H470</f>
        <v>186.95137500000001</v>
      </c>
      <c r="Q470" s="126">
        <v>0</v>
      </c>
      <c r="R470" s="126">
        <f>Q470*H470</f>
        <v>0</v>
      </c>
      <c r="S470" s="126">
        <v>1.7999999999999999E-2</v>
      </c>
      <c r="T470" s="127">
        <f>S470*H470</f>
        <v>17.25705</v>
      </c>
      <c r="AR470" s="128" t="s">
        <v>223</v>
      </c>
      <c r="AT470" s="128" t="s">
        <v>128</v>
      </c>
      <c r="AU470" s="128" t="s">
        <v>73</v>
      </c>
      <c r="AY470" s="8" t="s">
        <v>125</v>
      </c>
      <c r="BE470" s="129">
        <f>IF(N470="základní",J470,0)</f>
        <v>0</v>
      </c>
      <c r="BF470" s="129">
        <f>IF(N470="snížená",J470,0)</f>
        <v>0</v>
      </c>
      <c r="BG470" s="129">
        <f>IF(N470="zákl. přenesená",J470,0)</f>
        <v>0</v>
      </c>
      <c r="BH470" s="129">
        <f>IF(N470="sníž. přenesená",J470,0)</f>
        <v>0</v>
      </c>
      <c r="BI470" s="129">
        <f>IF(N470="nulová",J470,0)</f>
        <v>0</v>
      </c>
      <c r="BJ470" s="8" t="s">
        <v>71</v>
      </c>
      <c r="BK470" s="129" t="e">
        <f>ROUND(#REF!*H470,2)</f>
        <v>#REF!</v>
      </c>
      <c r="BL470" s="8" t="s">
        <v>223</v>
      </c>
      <c r="BM470" s="128" t="s">
        <v>786</v>
      </c>
    </row>
    <row r="471" spans="2:65" s="1" customFormat="1">
      <c r="B471" s="19"/>
      <c r="D471" s="130" t="s">
        <v>135</v>
      </c>
      <c r="F471" s="131" t="s">
        <v>787</v>
      </c>
      <c r="I471" s="8"/>
      <c r="J471" s="8"/>
      <c r="K471" s="8"/>
      <c r="L471" s="19"/>
      <c r="M471" s="132"/>
      <c r="T471" s="40"/>
      <c r="AT471" s="8" t="s">
        <v>135</v>
      </c>
      <c r="AU471" s="8" t="s">
        <v>73</v>
      </c>
    </row>
    <row r="472" spans="2:65" s="1" customFormat="1">
      <c r="B472" s="19"/>
      <c r="D472" s="133" t="s">
        <v>137</v>
      </c>
      <c r="F472" s="134" t="s">
        <v>788</v>
      </c>
      <c r="I472" s="8"/>
      <c r="J472" s="8"/>
      <c r="K472" s="8"/>
      <c r="L472" s="19"/>
      <c r="M472" s="132"/>
      <c r="T472" s="40"/>
      <c r="AT472" s="8" t="s">
        <v>137</v>
      </c>
      <c r="AU472" s="8" t="s">
        <v>73</v>
      </c>
    </row>
    <row r="473" spans="2:65" s="1" customFormat="1" ht="24.2" customHeight="1">
      <c r="B473" s="19"/>
      <c r="C473" s="119" t="s">
        <v>789</v>
      </c>
      <c r="D473" s="119" t="s">
        <v>128</v>
      </c>
      <c r="E473" s="120" t="s">
        <v>790</v>
      </c>
      <c r="F473" s="121" t="s">
        <v>791</v>
      </c>
      <c r="G473" s="122" t="s">
        <v>131</v>
      </c>
      <c r="H473" s="123">
        <v>1917.45</v>
      </c>
      <c r="I473" s="186" t="s">
        <v>132</v>
      </c>
      <c r="J473" s="187"/>
      <c r="K473" s="188"/>
      <c r="L473" s="19"/>
      <c r="M473" s="124" t="s">
        <v>1</v>
      </c>
      <c r="N473" s="125" t="s">
        <v>33</v>
      </c>
      <c r="O473" s="126">
        <v>0.253</v>
      </c>
      <c r="P473" s="126">
        <f>O473*H473</f>
        <v>485.11484999999999</v>
      </c>
      <c r="Q473" s="126">
        <v>1.5724499999999999E-2</v>
      </c>
      <c r="R473" s="126">
        <f>Q473*H473</f>
        <v>30.150942524999998</v>
      </c>
      <c r="S473" s="126">
        <v>0</v>
      </c>
      <c r="T473" s="127">
        <f>S473*H473</f>
        <v>0</v>
      </c>
      <c r="AR473" s="128" t="s">
        <v>223</v>
      </c>
      <c r="AT473" s="128" t="s">
        <v>128</v>
      </c>
      <c r="AU473" s="128" t="s">
        <v>73</v>
      </c>
      <c r="AY473" s="8" t="s">
        <v>125</v>
      </c>
      <c r="BE473" s="129">
        <f>IF(N473="základní",J473,0)</f>
        <v>0</v>
      </c>
      <c r="BF473" s="129">
        <f>IF(N473="snížená",J473,0)</f>
        <v>0</v>
      </c>
      <c r="BG473" s="129">
        <f>IF(N473="zákl. přenesená",J473,0)</f>
        <v>0</v>
      </c>
      <c r="BH473" s="129">
        <f>IF(N473="sníž. přenesená",J473,0)</f>
        <v>0</v>
      </c>
      <c r="BI473" s="129">
        <f>IF(N473="nulová",J473,0)</f>
        <v>0</v>
      </c>
      <c r="BJ473" s="8" t="s">
        <v>71</v>
      </c>
      <c r="BK473" s="129" t="e">
        <f>ROUND(#REF!*H473,2)</f>
        <v>#REF!</v>
      </c>
      <c r="BL473" s="8" t="s">
        <v>223</v>
      </c>
      <c r="BM473" s="128" t="s">
        <v>792</v>
      </c>
    </row>
    <row r="474" spans="2:65" s="1" customFormat="1" ht="19.5">
      <c r="B474" s="19"/>
      <c r="D474" s="130" t="s">
        <v>135</v>
      </c>
      <c r="F474" s="131" t="s">
        <v>793</v>
      </c>
      <c r="I474" s="8"/>
      <c r="J474" s="8"/>
      <c r="K474" s="8"/>
      <c r="L474" s="19"/>
      <c r="M474" s="132"/>
      <c r="T474" s="40"/>
      <c r="AT474" s="8" t="s">
        <v>135</v>
      </c>
      <c r="AU474" s="8" t="s">
        <v>73</v>
      </c>
    </row>
    <row r="475" spans="2:65" s="1" customFormat="1">
      <c r="B475" s="19"/>
      <c r="D475" s="133" t="s">
        <v>137</v>
      </c>
      <c r="F475" s="134" t="s">
        <v>794</v>
      </c>
      <c r="I475" s="8"/>
      <c r="J475" s="8"/>
      <c r="K475" s="8"/>
      <c r="L475" s="19"/>
      <c r="M475" s="132"/>
      <c r="T475" s="40"/>
      <c r="AT475" s="8" t="s">
        <v>137</v>
      </c>
      <c r="AU475" s="8" t="s">
        <v>73</v>
      </c>
    </row>
    <row r="476" spans="2:65" s="1" customFormat="1" ht="24.2" customHeight="1">
      <c r="B476" s="19"/>
      <c r="C476" s="119" t="s">
        <v>795</v>
      </c>
      <c r="D476" s="119" t="s">
        <v>128</v>
      </c>
      <c r="E476" s="120" t="s">
        <v>796</v>
      </c>
      <c r="F476" s="121" t="s">
        <v>797</v>
      </c>
      <c r="G476" s="122" t="s">
        <v>455</v>
      </c>
      <c r="H476" s="123">
        <v>1139.884</v>
      </c>
      <c r="I476" s="186" t="s">
        <v>132</v>
      </c>
      <c r="J476" s="187"/>
      <c r="K476" s="188"/>
      <c r="L476" s="19"/>
      <c r="M476" s="124" t="s">
        <v>1</v>
      </c>
      <c r="N476" s="125" t="s">
        <v>33</v>
      </c>
      <c r="O476" s="126">
        <v>0</v>
      </c>
      <c r="P476" s="126">
        <f>O476*H476</f>
        <v>0</v>
      </c>
      <c r="Q476" s="126">
        <v>0</v>
      </c>
      <c r="R476" s="126">
        <f>Q476*H476</f>
        <v>0</v>
      </c>
      <c r="S476" s="126">
        <v>0</v>
      </c>
      <c r="T476" s="127">
        <f>S476*H476</f>
        <v>0</v>
      </c>
      <c r="AR476" s="128" t="s">
        <v>223</v>
      </c>
      <c r="AT476" s="128" t="s">
        <v>128</v>
      </c>
      <c r="AU476" s="128" t="s">
        <v>73</v>
      </c>
      <c r="AY476" s="8" t="s">
        <v>125</v>
      </c>
      <c r="BE476" s="129">
        <f>IF(N476="základní",J476,0)</f>
        <v>0</v>
      </c>
      <c r="BF476" s="129">
        <f>IF(N476="snížená",J476,0)</f>
        <v>0</v>
      </c>
      <c r="BG476" s="129">
        <f>IF(N476="zákl. přenesená",J476,0)</f>
        <v>0</v>
      </c>
      <c r="BH476" s="129">
        <f>IF(N476="sníž. přenesená",J476,0)</f>
        <v>0</v>
      </c>
      <c r="BI476" s="129">
        <f>IF(N476="nulová",J476,0)</f>
        <v>0</v>
      </c>
      <c r="BJ476" s="8" t="s">
        <v>71</v>
      </c>
      <c r="BK476" s="129" t="e">
        <f>ROUND(#REF!*H476,2)</f>
        <v>#REF!</v>
      </c>
      <c r="BL476" s="8" t="s">
        <v>223</v>
      </c>
      <c r="BM476" s="128" t="s">
        <v>798</v>
      </c>
    </row>
    <row r="477" spans="2:65" s="1" customFormat="1" ht="29.25">
      <c r="B477" s="19"/>
      <c r="D477" s="130" t="s">
        <v>135</v>
      </c>
      <c r="F477" s="131" t="s">
        <v>799</v>
      </c>
      <c r="I477" s="8"/>
      <c r="J477" s="8"/>
      <c r="K477" s="8"/>
      <c r="L477" s="19"/>
      <c r="M477" s="132"/>
      <c r="T477" s="40"/>
      <c r="AT477" s="8" t="s">
        <v>135</v>
      </c>
      <c r="AU477" s="8" t="s">
        <v>73</v>
      </c>
    </row>
    <row r="478" spans="2:65" s="1" customFormat="1">
      <c r="B478" s="19"/>
      <c r="D478" s="133" t="s">
        <v>137</v>
      </c>
      <c r="F478" s="134" t="s">
        <v>800</v>
      </c>
      <c r="I478" s="8"/>
      <c r="J478" s="8"/>
      <c r="K478" s="8"/>
      <c r="L478" s="19"/>
      <c r="M478" s="132"/>
      <c r="T478" s="40"/>
      <c r="AT478" s="8" t="s">
        <v>137</v>
      </c>
      <c r="AU478" s="8" t="s">
        <v>73</v>
      </c>
    </row>
    <row r="479" spans="2:65" s="108" customFormat="1" ht="22.9" customHeight="1">
      <c r="B479" s="107"/>
      <c r="D479" s="109" t="s">
        <v>65</v>
      </c>
      <c r="E479" s="117" t="s">
        <v>801</v>
      </c>
      <c r="F479" s="117" t="s">
        <v>802</v>
      </c>
      <c r="I479" s="109"/>
      <c r="J479" s="144"/>
      <c r="K479" s="109"/>
      <c r="L479" s="107"/>
      <c r="M479" s="112"/>
      <c r="P479" s="113">
        <f>SUM(P480:P519)</f>
        <v>2085.0677250000003</v>
      </c>
      <c r="R479" s="113">
        <f>SUM(R480:R519)</f>
        <v>38.304782685000006</v>
      </c>
      <c r="T479" s="114">
        <f>SUM(T480:T519)</f>
        <v>0</v>
      </c>
      <c r="AR479" s="109" t="s">
        <v>73</v>
      </c>
      <c r="AT479" s="115" t="s">
        <v>65</v>
      </c>
      <c r="AU479" s="115" t="s">
        <v>71</v>
      </c>
      <c r="AY479" s="109" t="s">
        <v>125</v>
      </c>
      <c r="BK479" s="116" t="e">
        <f>SUM(BK480:BK519)</f>
        <v>#REF!</v>
      </c>
    </row>
    <row r="480" spans="2:65" s="1" customFormat="1" ht="24.2" customHeight="1">
      <c r="B480" s="19"/>
      <c r="C480" s="119" t="s">
        <v>803</v>
      </c>
      <c r="D480" s="119" t="s">
        <v>128</v>
      </c>
      <c r="E480" s="120" t="s">
        <v>804</v>
      </c>
      <c r="F480" s="121" t="s">
        <v>805</v>
      </c>
      <c r="G480" s="122" t="s">
        <v>131</v>
      </c>
      <c r="H480" s="123">
        <v>431.32499999999999</v>
      </c>
      <c r="I480" s="186" t="s">
        <v>132</v>
      </c>
      <c r="J480" s="187"/>
      <c r="K480" s="188"/>
      <c r="L480" s="19"/>
      <c r="M480" s="124" t="s">
        <v>1</v>
      </c>
      <c r="N480" s="125" t="s">
        <v>33</v>
      </c>
      <c r="O480" s="126">
        <v>1.224</v>
      </c>
      <c r="P480" s="126">
        <f>O480*H480</f>
        <v>527.94179999999994</v>
      </c>
      <c r="Q480" s="126">
        <v>4.3233599999999997E-2</v>
      </c>
      <c r="R480" s="126">
        <f>Q480*H480</f>
        <v>18.647732519999998</v>
      </c>
      <c r="S480" s="126">
        <v>0</v>
      </c>
      <c r="T480" s="127">
        <f>S480*H480</f>
        <v>0</v>
      </c>
      <c r="AR480" s="128" t="s">
        <v>223</v>
      </c>
      <c r="AT480" s="128" t="s">
        <v>128</v>
      </c>
      <c r="AU480" s="128" t="s">
        <v>73</v>
      </c>
      <c r="AY480" s="8" t="s">
        <v>125</v>
      </c>
      <c r="BE480" s="129">
        <f>IF(N480="základní",J480,0)</f>
        <v>0</v>
      </c>
      <c r="BF480" s="129">
        <f>IF(N480="snížená",J480,0)</f>
        <v>0</v>
      </c>
      <c r="BG480" s="129">
        <f>IF(N480="zákl. přenesená",J480,0)</f>
        <v>0</v>
      </c>
      <c r="BH480" s="129">
        <f>IF(N480="sníž. přenesená",J480,0)</f>
        <v>0</v>
      </c>
      <c r="BI480" s="129">
        <f>IF(N480="nulová",J480,0)</f>
        <v>0</v>
      </c>
      <c r="BJ480" s="8" t="s">
        <v>71</v>
      </c>
      <c r="BK480" s="129" t="e">
        <f>ROUND(#REF!*H480,2)</f>
        <v>#REF!</v>
      </c>
      <c r="BL480" s="8" t="s">
        <v>223</v>
      </c>
      <c r="BM480" s="128" t="s">
        <v>806</v>
      </c>
    </row>
    <row r="481" spans="2:65" s="1" customFormat="1" ht="39">
      <c r="B481" s="19"/>
      <c r="D481" s="130" t="s">
        <v>135</v>
      </c>
      <c r="F481" s="131" t="s">
        <v>807</v>
      </c>
      <c r="I481" s="8"/>
      <c r="J481" s="8"/>
      <c r="K481" s="8"/>
      <c r="L481" s="19"/>
      <c r="M481" s="132"/>
      <c r="T481" s="40"/>
      <c r="AT481" s="8" t="s">
        <v>135</v>
      </c>
      <c r="AU481" s="8" t="s">
        <v>73</v>
      </c>
    </row>
    <row r="482" spans="2:65" s="1" customFormat="1">
      <c r="B482" s="19"/>
      <c r="D482" s="133" t="s">
        <v>137</v>
      </c>
      <c r="F482" s="134" t="s">
        <v>808</v>
      </c>
      <c r="I482" s="8"/>
      <c r="J482" s="8"/>
      <c r="K482" s="8"/>
      <c r="L482" s="19"/>
      <c r="M482" s="132"/>
      <c r="T482" s="40"/>
      <c r="AT482" s="8" t="s">
        <v>137</v>
      </c>
      <c r="AU482" s="8" t="s">
        <v>73</v>
      </c>
    </row>
    <row r="483" spans="2:65" s="1" customFormat="1" ht="16.5" customHeight="1">
      <c r="B483" s="19"/>
      <c r="C483" s="119" t="s">
        <v>809</v>
      </c>
      <c r="D483" s="119" t="s">
        <v>128</v>
      </c>
      <c r="E483" s="120" t="s">
        <v>810</v>
      </c>
      <c r="F483" s="121" t="s">
        <v>811</v>
      </c>
      <c r="G483" s="122" t="s">
        <v>250</v>
      </c>
      <c r="H483" s="123">
        <v>194</v>
      </c>
      <c r="I483" s="186" t="s">
        <v>132</v>
      </c>
      <c r="J483" s="187"/>
      <c r="K483" s="188"/>
      <c r="L483" s="19"/>
      <c r="M483" s="124" t="s">
        <v>1</v>
      </c>
      <c r="N483" s="125" t="s">
        <v>33</v>
      </c>
      <c r="O483" s="126">
        <v>5.7000000000000002E-2</v>
      </c>
      <c r="P483" s="126">
        <f>O483*H483</f>
        <v>11.058</v>
      </c>
      <c r="Q483" s="126">
        <v>3.6400000000000001E-4</v>
      </c>
      <c r="R483" s="126">
        <f>Q483*H483</f>
        <v>7.0615999999999998E-2</v>
      </c>
      <c r="S483" s="126">
        <v>0</v>
      </c>
      <c r="T483" s="127">
        <f>S483*H483</f>
        <v>0</v>
      </c>
      <c r="AR483" s="128" t="s">
        <v>223</v>
      </c>
      <c r="AT483" s="128" t="s">
        <v>128</v>
      </c>
      <c r="AU483" s="128" t="s">
        <v>73</v>
      </c>
      <c r="AY483" s="8" t="s">
        <v>125</v>
      </c>
      <c r="BE483" s="129">
        <f>IF(N483="základní",J483,0)</f>
        <v>0</v>
      </c>
      <c r="BF483" s="129">
        <f>IF(N483="snížená",J483,0)</f>
        <v>0</v>
      </c>
      <c r="BG483" s="129">
        <f>IF(N483="zákl. přenesená",J483,0)</f>
        <v>0</v>
      </c>
      <c r="BH483" s="129">
        <f>IF(N483="sníž. přenesená",J483,0)</f>
        <v>0</v>
      </c>
      <c r="BI483" s="129">
        <f>IF(N483="nulová",J483,0)</f>
        <v>0</v>
      </c>
      <c r="BJ483" s="8" t="s">
        <v>71</v>
      </c>
      <c r="BK483" s="129" t="e">
        <f>ROUND(#REF!*H483,2)</f>
        <v>#REF!</v>
      </c>
      <c r="BL483" s="8" t="s">
        <v>223</v>
      </c>
      <c r="BM483" s="128" t="s">
        <v>812</v>
      </c>
    </row>
    <row r="484" spans="2:65" s="1" customFormat="1" ht="29.25">
      <c r="B484" s="19"/>
      <c r="D484" s="130" t="s">
        <v>135</v>
      </c>
      <c r="F484" s="131" t="s">
        <v>813</v>
      </c>
      <c r="I484" s="8"/>
      <c r="J484" s="8"/>
      <c r="K484" s="8"/>
      <c r="L484" s="19"/>
      <c r="M484" s="132"/>
      <c r="T484" s="40"/>
      <c r="AT484" s="8" t="s">
        <v>135</v>
      </c>
      <c r="AU484" s="8" t="s">
        <v>73</v>
      </c>
    </row>
    <row r="485" spans="2:65" s="1" customFormat="1">
      <c r="B485" s="19"/>
      <c r="D485" s="133" t="s">
        <v>137</v>
      </c>
      <c r="F485" s="134" t="s">
        <v>814</v>
      </c>
      <c r="I485" s="8"/>
      <c r="J485" s="8"/>
      <c r="K485" s="8"/>
      <c r="L485" s="19"/>
      <c r="M485" s="132"/>
      <c r="T485" s="40"/>
      <c r="AT485" s="8" t="s">
        <v>137</v>
      </c>
      <c r="AU485" s="8" t="s">
        <v>73</v>
      </c>
    </row>
    <row r="486" spans="2:65" s="1" customFormat="1" ht="16.5" customHeight="1">
      <c r="B486" s="19"/>
      <c r="C486" s="119" t="s">
        <v>815</v>
      </c>
      <c r="D486" s="119" t="s">
        <v>128</v>
      </c>
      <c r="E486" s="120" t="s">
        <v>816</v>
      </c>
      <c r="F486" s="121" t="s">
        <v>817</v>
      </c>
      <c r="G486" s="122" t="s">
        <v>131</v>
      </c>
      <c r="H486" s="123">
        <v>499.27499999999998</v>
      </c>
      <c r="I486" s="186" t="s">
        <v>132</v>
      </c>
      <c r="J486" s="187"/>
      <c r="K486" s="188"/>
      <c r="L486" s="19"/>
      <c r="M486" s="124" t="s">
        <v>1</v>
      </c>
      <c r="N486" s="125" t="s">
        <v>33</v>
      </c>
      <c r="O486" s="126">
        <v>7.1999999999999995E-2</v>
      </c>
      <c r="P486" s="126">
        <f>O486*H486</f>
        <v>35.947799999999994</v>
      </c>
      <c r="Q486" s="126">
        <v>0</v>
      </c>
      <c r="R486" s="126">
        <f>Q486*H486</f>
        <v>0</v>
      </c>
      <c r="S486" s="126">
        <v>0</v>
      </c>
      <c r="T486" s="127">
        <f>S486*H486</f>
        <v>0</v>
      </c>
      <c r="AR486" s="128" t="s">
        <v>223</v>
      </c>
      <c r="AT486" s="128" t="s">
        <v>128</v>
      </c>
      <c r="AU486" s="128" t="s">
        <v>73</v>
      </c>
      <c r="AY486" s="8" t="s">
        <v>125</v>
      </c>
      <c r="BE486" s="129">
        <f>IF(N486="základní",J486,0)</f>
        <v>0</v>
      </c>
      <c r="BF486" s="129">
        <f>IF(N486="snížená",J486,0)</f>
        <v>0</v>
      </c>
      <c r="BG486" s="129">
        <f>IF(N486="zákl. přenesená",J486,0)</f>
        <v>0</v>
      </c>
      <c r="BH486" s="129">
        <f>IF(N486="sníž. přenesená",J486,0)</f>
        <v>0</v>
      </c>
      <c r="BI486" s="129">
        <f>IF(N486="nulová",J486,0)</f>
        <v>0</v>
      </c>
      <c r="BJ486" s="8" t="s">
        <v>71</v>
      </c>
      <c r="BK486" s="129" t="e">
        <f>ROUND(#REF!*H486,2)</f>
        <v>#REF!</v>
      </c>
      <c r="BL486" s="8" t="s">
        <v>223</v>
      </c>
      <c r="BM486" s="128" t="s">
        <v>818</v>
      </c>
    </row>
    <row r="487" spans="2:65" s="1" customFormat="1" ht="19.5">
      <c r="B487" s="19"/>
      <c r="D487" s="130" t="s">
        <v>135</v>
      </c>
      <c r="F487" s="131" t="s">
        <v>819</v>
      </c>
      <c r="I487" s="8"/>
      <c r="J487" s="8"/>
      <c r="K487" s="8"/>
      <c r="L487" s="19"/>
      <c r="M487" s="132"/>
      <c r="T487" s="40"/>
      <c r="AT487" s="8" t="s">
        <v>135</v>
      </c>
      <c r="AU487" s="8" t="s">
        <v>73</v>
      </c>
    </row>
    <row r="488" spans="2:65" s="1" customFormat="1">
      <c r="B488" s="19"/>
      <c r="D488" s="133" t="s">
        <v>137</v>
      </c>
      <c r="F488" s="134" t="s">
        <v>820</v>
      </c>
      <c r="I488" s="8"/>
      <c r="J488" s="8"/>
      <c r="K488" s="8"/>
      <c r="L488" s="19"/>
      <c r="M488" s="132"/>
      <c r="T488" s="40"/>
      <c r="AT488" s="8" t="s">
        <v>137</v>
      </c>
      <c r="AU488" s="8" t="s">
        <v>73</v>
      </c>
    </row>
    <row r="489" spans="2:65" s="1" customFormat="1" ht="24.2" customHeight="1">
      <c r="B489" s="19"/>
      <c r="C489" s="135" t="s">
        <v>821</v>
      </c>
      <c r="D489" s="135" t="s">
        <v>194</v>
      </c>
      <c r="E489" s="136" t="s">
        <v>822</v>
      </c>
      <c r="F489" s="137" t="s">
        <v>823</v>
      </c>
      <c r="G489" s="138" t="s">
        <v>131</v>
      </c>
      <c r="H489" s="139">
        <v>574.178</v>
      </c>
      <c r="I489" s="189" t="s">
        <v>132</v>
      </c>
      <c r="J489" s="187"/>
      <c r="K489" s="188"/>
      <c r="L489" s="140"/>
      <c r="M489" s="141" t="s">
        <v>1</v>
      </c>
      <c r="N489" s="142" t="s">
        <v>33</v>
      </c>
      <c r="O489" s="126">
        <v>0</v>
      </c>
      <c r="P489" s="126">
        <f>O489*H489</f>
        <v>0</v>
      </c>
      <c r="Q489" s="126">
        <v>1.3999999999999999E-4</v>
      </c>
      <c r="R489" s="126">
        <f>Q489*H489</f>
        <v>8.0384919999999999E-2</v>
      </c>
      <c r="S489" s="126">
        <v>0</v>
      </c>
      <c r="T489" s="127">
        <f>S489*H489</f>
        <v>0</v>
      </c>
      <c r="AR489" s="128" t="s">
        <v>321</v>
      </c>
      <c r="AT489" s="128" t="s">
        <v>194</v>
      </c>
      <c r="AU489" s="128" t="s">
        <v>73</v>
      </c>
      <c r="AY489" s="8" t="s">
        <v>125</v>
      </c>
      <c r="BE489" s="129">
        <f>IF(N489="základní",J489,0)</f>
        <v>0</v>
      </c>
      <c r="BF489" s="129">
        <f>IF(N489="snížená",J489,0)</f>
        <v>0</v>
      </c>
      <c r="BG489" s="129">
        <f>IF(N489="zákl. přenesená",J489,0)</f>
        <v>0</v>
      </c>
      <c r="BH489" s="129">
        <f>IF(N489="sníž. přenesená",J489,0)</f>
        <v>0</v>
      </c>
      <c r="BI489" s="129">
        <f>IF(N489="nulová",J489,0)</f>
        <v>0</v>
      </c>
      <c r="BJ489" s="8" t="s">
        <v>71</v>
      </c>
      <c r="BK489" s="129" t="e">
        <f>ROUND(#REF!*H489,2)</f>
        <v>#REF!</v>
      </c>
      <c r="BL489" s="8" t="s">
        <v>223</v>
      </c>
      <c r="BM489" s="128" t="s">
        <v>824</v>
      </c>
    </row>
    <row r="490" spans="2:65" s="1" customFormat="1" ht="19.5">
      <c r="B490" s="19"/>
      <c r="D490" s="130" t="s">
        <v>135</v>
      </c>
      <c r="F490" s="131" t="s">
        <v>823</v>
      </c>
      <c r="I490" s="8"/>
      <c r="J490" s="8"/>
      <c r="K490" s="8"/>
      <c r="L490" s="19"/>
      <c r="M490" s="132"/>
      <c r="T490" s="40"/>
      <c r="AT490" s="8" t="s">
        <v>135</v>
      </c>
      <c r="AU490" s="8" t="s">
        <v>73</v>
      </c>
    </row>
    <row r="491" spans="2:65" s="1" customFormat="1" ht="21.75" customHeight="1">
      <c r="B491" s="19"/>
      <c r="C491" s="119" t="s">
        <v>825</v>
      </c>
      <c r="D491" s="119" t="s">
        <v>128</v>
      </c>
      <c r="E491" s="120" t="s">
        <v>826</v>
      </c>
      <c r="F491" s="121" t="s">
        <v>827</v>
      </c>
      <c r="G491" s="122" t="s">
        <v>131</v>
      </c>
      <c r="H491" s="123">
        <v>431.32499999999999</v>
      </c>
      <c r="I491" s="186" t="s">
        <v>132</v>
      </c>
      <c r="J491" s="187"/>
      <c r="K491" s="188"/>
      <c r="L491" s="19"/>
      <c r="M491" s="124" t="s">
        <v>1</v>
      </c>
      <c r="N491" s="125" t="s">
        <v>33</v>
      </c>
      <c r="O491" s="126">
        <v>0.08</v>
      </c>
      <c r="P491" s="126">
        <f>O491*H491</f>
        <v>34.506</v>
      </c>
      <c r="Q491" s="126">
        <v>0</v>
      </c>
      <c r="R491" s="126">
        <f>Q491*H491</f>
        <v>0</v>
      </c>
      <c r="S491" s="126">
        <v>0</v>
      </c>
      <c r="T491" s="127">
        <f>S491*H491</f>
        <v>0</v>
      </c>
      <c r="AR491" s="128" t="s">
        <v>223</v>
      </c>
      <c r="AT491" s="128" t="s">
        <v>128</v>
      </c>
      <c r="AU491" s="128" t="s">
        <v>73</v>
      </c>
      <c r="AY491" s="8" t="s">
        <v>125</v>
      </c>
      <c r="BE491" s="129">
        <f>IF(N491="základní",J491,0)</f>
        <v>0</v>
      </c>
      <c r="BF491" s="129">
        <f>IF(N491="snížená",J491,0)</f>
        <v>0</v>
      </c>
      <c r="BG491" s="129">
        <f>IF(N491="zákl. přenesená",J491,0)</f>
        <v>0</v>
      </c>
      <c r="BH491" s="129">
        <f>IF(N491="sníž. přenesená",J491,0)</f>
        <v>0</v>
      </c>
      <c r="BI491" s="129">
        <f>IF(N491="nulová",J491,0)</f>
        <v>0</v>
      </c>
      <c r="BJ491" s="8" t="s">
        <v>71</v>
      </c>
      <c r="BK491" s="129" t="e">
        <f>ROUND(#REF!*H491,2)</f>
        <v>#REF!</v>
      </c>
      <c r="BL491" s="8" t="s">
        <v>223</v>
      </c>
      <c r="BM491" s="128" t="s">
        <v>828</v>
      </c>
    </row>
    <row r="492" spans="2:65" s="1" customFormat="1" ht="29.25">
      <c r="B492" s="19"/>
      <c r="D492" s="130" t="s">
        <v>135</v>
      </c>
      <c r="F492" s="131" t="s">
        <v>829</v>
      </c>
      <c r="I492" s="8"/>
      <c r="J492" s="8"/>
      <c r="K492" s="8"/>
      <c r="L492" s="19"/>
      <c r="M492" s="132"/>
      <c r="T492" s="40"/>
      <c r="AT492" s="8" t="s">
        <v>135</v>
      </c>
      <c r="AU492" s="8" t="s">
        <v>73</v>
      </c>
    </row>
    <row r="493" spans="2:65" s="1" customFormat="1">
      <c r="B493" s="19"/>
      <c r="D493" s="133" t="s">
        <v>137</v>
      </c>
      <c r="F493" s="134" t="s">
        <v>830</v>
      </c>
      <c r="I493" s="8"/>
      <c r="J493" s="8"/>
      <c r="K493" s="8"/>
      <c r="L493" s="19"/>
      <c r="M493" s="132"/>
      <c r="T493" s="40"/>
      <c r="AT493" s="8" t="s">
        <v>137</v>
      </c>
      <c r="AU493" s="8" t="s">
        <v>73</v>
      </c>
    </row>
    <row r="494" spans="2:65" s="1" customFormat="1" ht="24.2" customHeight="1">
      <c r="B494" s="19"/>
      <c r="C494" s="135" t="s">
        <v>831</v>
      </c>
      <c r="D494" s="135" t="s">
        <v>194</v>
      </c>
      <c r="E494" s="136" t="s">
        <v>832</v>
      </c>
      <c r="F494" s="137" t="s">
        <v>833</v>
      </c>
      <c r="G494" s="138" t="s">
        <v>131</v>
      </c>
      <c r="H494" s="139">
        <v>439.94299999999998</v>
      </c>
      <c r="I494" s="189" t="s">
        <v>132</v>
      </c>
      <c r="J494" s="187"/>
      <c r="K494" s="188"/>
      <c r="L494" s="140"/>
      <c r="M494" s="141" t="s">
        <v>1</v>
      </c>
      <c r="N494" s="142" t="s">
        <v>33</v>
      </c>
      <c r="O494" s="126">
        <v>0</v>
      </c>
      <c r="P494" s="126">
        <f>O494*H494</f>
        <v>0</v>
      </c>
      <c r="Q494" s="126">
        <v>4.4999999999999997E-3</v>
      </c>
      <c r="R494" s="126">
        <f>Q494*H494</f>
        <v>1.9797434999999999</v>
      </c>
      <c r="S494" s="126">
        <v>0</v>
      </c>
      <c r="T494" s="127">
        <f>S494*H494</f>
        <v>0</v>
      </c>
      <c r="AR494" s="128" t="s">
        <v>321</v>
      </c>
      <c r="AT494" s="128" t="s">
        <v>194</v>
      </c>
      <c r="AU494" s="128" t="s">
        <v>73</v>
      </c>
      <c r="AY494" s="8" t="s">
        <v>125</v>
      </c>
      <c r="BE494" s="129">
        <f>IF(N494="základní",J494,0)</f>
        <v>0</v>
      </c>
      <c r="BF494" s="129">
        <f>IF(N494="snížená",J494,0)</f>
        <v>0</v>
      </c>
      <c r="BG494" s="129">
        <f>IF(N494="zákl. přenesená",J494,0)</f>
        <v>0</v>
      </c>
      <c r="BH494" s="129">
        <f>IF(N494="sníž. přenesená",J494,0)</f>
        <v>0</v>
      </c>
      <c r="BI494" s="129">
        <f>IF(N494="nulová",J494,0)</f>
        <v>0</v>
      </c>
      <c r="BJ494" s="8" t="s">
        <v>71</v>
      </c>
      <c r="BK494" s="129" t="e">
        <f>ROUND(#REF!*H494,2)</f>
        <v>#REF!</v>
      </c>
      <c r="BL494" s="8" t="s">
        <v>223</v>
      </c>
      <c r="BM494" s="128" t="s">
        <v>834</v>
      </c>
    </row>
    <row r="495" spans="2:65" s="1" customFormat="1">
      <c r="B495" s="19"/>
      <c r="D495" s="130" t="s">
        <v>135</v>
      </c>
      <c r="F495" s="131" t="s">
        <v>833</v>
      </c>
      <c r="I495" s="8"/>
      <c r="J495" s="8"/>
      <c r="K495" s="8"/>
      <c r="L495" s="19"/>
      <c r="M495" s="132"/>
      <c r="T495" s="40"/>
      <c r="AT495" s="8" t="s">
        <v>135</v>
      </c>
      <c r="AU495" s="8" t="s">
        <v>73</v>
      </c>
    </row>
    <row r="496" spans="2:65" s="1" customFormat="1" ht="37.9" customHeight="1">
      <c r="B496" s="19"/>
      <c r="C496" s="119" t="s">
        <v>835</v>
      </c>
      <c r="D496" s="119" t="s">
        <v>128</v>
      </c>
      <c r="E496" s="120" t="s">
        <v>836</v>
      </c>
      <c r="F496" s="121" t="s">
        <v>837</v>
      </c>
      <c r="G496" s="122" t="s">
        <v>131</v>
      </c>
      <c r="H496" s="123">
        <v>67.95</v>
      </c>
      <c r="I496" s="186" t="s">
        <v>132</v>
      </c>
      <c r="J496" s="187"/>
      <c r="K496" s="188"/>
      <c r="L496" s="19"/>
      <c r="M496" s="124" t="s">
        <v>1</v>
      </c>
      <c r="N496" s="125" t="s">
        <v>33</v>
      </c>
      <c r="O496" s="126">
        <v>1.2390000000000001</v>
      </c>
      <c r="P496" s="126">
        <f>O496*H496</f>
        <v>84.190050000000014</v>
      </c>
      <c r="Q496" s="126">
        <v>2.9641399999999998E-2</v>
      </c>
      <c r="R496" s="126">
        <f>Q496*H496</f>
        <v>2.0141331299999998</v>
      </c>
      <c r="S496" s="126">
        <v>0</v>
      </c>
      <c r="T496" s="127">
        <f>S496*H496</f>
        <v>0</v>
      </c>
      <c r="AR496" s="128" t="s">
        <v>223</v>
      </c>
      <c r="AT496" s="128" t="s">
        <v>128</v>
      </c>
      <c r="AU496" s="128" t="s">
        <v>73</v>
      </c>
      <c r="AY496" s="8" t="s">
        <v>125</v>
      </c>
      <c r="BE496" s="129">
        <f>IF(N496="základní",J496,0)</f>
        <v>0</v>
      </c>
      <c r="BF496" s="129">
        <f>IF(N496="snížená",J496,0)</f>
        <v>0</v>
      </c>
      <c r="BG496" s="129">
        <f>IF(N496="zákl. přenesená",J496,0)</f>
        <v>0</v>
      </c>
      <c r="BH496" s="129">
        <f>IF(N496="sníž. přenesená",J496,0)</f>
        <v>0</v>
      </c>
      <c r="BI496" s="129">
        <f>IF(N496="nulová",J496,0)</f>
        <v>0</v>
      </c>
      <c r="BJ496" s="8" t="s">
        <v>71</v>
      </c>
      <c r="BK496" s="129" t="e">
        <f>ROUND(#REF!*H496,2)</f>
        <v>#REF!</v>
      </c>
      <c r="BL496" s="8" t="s">
        <v>223</v>
      </c>
      <c r="BM496" s="128" t="s">
        <v>838</v>
      </c>
    </row>
    <row r="497" spans="2:65" s="1" customFormat="1" ht="39">
      <c r="B497" s="19"/>
      <c r="D497" s="130" t="s">
        <v>135</v>
      </c>
      <c r="F497" s="131" t="s">
        <v>839</v>
      </c>
      <c r="I497" s="8"/>
      <c r="J497" s="8"/>
      <c r="K497" s="8"/>
      <c r="L497" s="19"/>
      <c r="M497" s="132"/>
      <c r="T497" s="40"/>
      <c r="AT497" s="8" t="s">
        <v>135</v>
      </c>
      <c r="AU497" s="8" t="s">
        <v>73</v>
      </c>
    </row>
    <row r="498" spans="2:65" s="1" customFormat="1">
      <c r="B498" s="19"/>
      <c r="D498" s="133" t="s">
        <v>137</v>
      </c>
      <c r="F498" s="134" t="s">
        <v>840</v>
      </c>
      <c r="I498" s="8"/>
      <c r="J498" s="8"/>
      <c r="K498" s="8"/>
      <c r="L498" s="19"/>
      <c r="M498" s="132"/>
      <c r="T498" s="40"/>
      <c r="AT498" s="8" t="s">
        <v>137</v>
      </c>
      <c r="AU498" s="8" t="s">
        <v>73</v>
      </c>
    </row>
    <row r="499" spans="2:65" s="1" customFormat="1" ht="16.5" customHeight="1">
      <c r="B499" s="19"/>
      <c r="C499" s="119" t="s">
        <v>841</v>
      </c>
      <c r="D499" s="119" t="s">
        <v>128</v>
      </c>
      <c r="E499" s="120" t="s">
        <v>842</v>
      </c>
      <c r="F499" s="121" t="s">
        <v>843</v>
      </c>
      <c r="G499" s="122" t="s">
        <v>131</v>
      </c>
      <c r="H499" s="123">
        <v>930.6</v>
      </c>
      <c r="I499" s="186" t="s">
        <v>132</v>
      </c>
      <c r="J499" s="187"/>
      <c r="K499" s="188"/>
      <c r="L499" s="19"/>
      <c r="M499" s="124" t="s">
        <v>1</v>
      </c>
      <c r="N499" s="125" t="s">
        <v>33</v>
      </c>
      <c r="O499" s="126">
        <v>3.2000000000000001E-2</v>
      </c>
      <c r="P499" s="126">
        <f>O499*H499</f>
        <v>29.779200000000003</v>
      </c>
      <c r="Q499" s="126">
        <v>1E-4</v>
      </c>
      <c r="R499" s="126">
        <f>Q499*H499</f>
        <v>9.3060000000000004E-2</v>
      </c>
      <c r="S499" s="126">
        <v>0</v>
      </c>
      <c r="T499" s="127">
        <f>S499*H499</f>
        <v>0</v>
      </c>
      <c r="AR499" s="128" t="s">
        <v>223</v>
      </c>
      <c r="AT499" s="128" t="s">
        <v>128</v>
      </c>
      <c r="AU499" s="128" t="s">
        <v>73</v>
      </c>
      <c r="AY499" s="8" t="s">
        <v>125</v>
      </c>
      <c r="BE499" s="129">
        <f>IF(N499="základní",J499,0)</f>
        <v>0</v>
      </c>
      <c r="BF499" s="129">
        <f>IF(N499="snížená",J499,0)</f>
        <v>0</v>
      </c>
      <c r="BG499" s="129">
        <f>IF(N499="zákl. přenesená",J499,0)</f>
        <v>0</v>
      </c>
      <c r="BH499" s="129">
        <f>IF(N499="sníž. přenesená",J499,0)</f>
        <v>0</v>
      </c>
      <c r="BI499" s="129">
        <f>IF(N499="nulová",J499,0)</f>
        <v>0</v>
      </c>
      <c r="BJ499" s="8" t="s">
        <v>71</v>
      </c>
      <c r="BK499" s="129" t="e">
        <f>ROUND(#REF!*H499,2)</f>
        <v>#REF!</v>
      </c>
      <c r="BL499" s="8" t="s">
        <v>223</v>
      </c>
      <c r="BM499" s="128" t="s">
        <v>844</v>
      </c>
    </row>
    <row r="500" spans="2:65" s="1" customFormat="1" ht="29.25">
      <c r="B500" s="19"/>
      <c r="D500" s="130" t="s">
        <v>135</v>
      </c>
      <c r="F500" s="131" t="s">
        <v>845</v>
      </c>
      <c r="I500" s="8"/>
      <c r="J500" s="8"/>
      <c r="K500" s="8"/>
      <c r="L500" s="19"/>
      <c r="M500" s="132"/>
      <c r="T500" s="40"/>
      <c r="AT500" s="8" t="s">
        <v>135</v>
      </c>
      <c r="AU500" s="8" t="s">
        <v>73</v>
      </c>
    </row>
    <row r="501" spans="2:65" s="1" customFormat="1">
      <c r="B501" s="19"/>
      <c r="D501" s="133" t="s">
        <v>137</v>
      </c>
      <c r="F501" s="134" t="s">
        <v>846</v>
      </c>
      <c r="I501" s="8"/>
      <c r="J501" s="8"/>
      <c r="K501" s="8"/>
      <c r="L501" s="19"/>
      <c r="M501" s="132"/>
      <c r="T501" s="40"/>
      <c r="AT501" s="8" t="s">
        <v>137</v>
      </c>
      <c r="AU501" s="8" t="s">
        <v>73</v>
      </c>
    </row>
    <row r="502" spans="2:65" s="1" customFormat="1" ht="24.2" customHeight="1">
      <c r="B502" s="19"/>
      <c r="C502" s="119" t="s">
        <v>847</v>
      </c>
      <c r="D502" s="119" t="s">
        <v>128</v>
      </c>
      <c r="E502" s="120" t="s">
        <v>848</v>
      </c>
      <c r="F502" s="121" t="s">
        <v>849</v>
      </c>
      <c r="G502" s="122" t="s">
        <v>131</v>
      </c>
      <c r="H502" s="123">
        <v>958.72500000000002</v>
      </c>
      <c r="I502" s="186" t="s">
        <v>132</v>
      </c>
      <c r="J502" s="187"/>
      <c r="K502" s="188"/>
      <c r="L502" s="19"/>
      <c r="M502" s="124" t="s">
        <v>1</v>
      </c>
      <c r="N502" s="125" t="s">
        <v>33</v>
      </c>
      <c r="O502" s="126">
        <v>1.0469999999999999</v>
      </c>
      <c r="P502" s="126">
        <f>O502*H502</f>
        <v>1003.785075</v>
      </c>
      <c r="Q502" s="126">
        <v>1.2173399999999999E-2</v>
      </c>
      <c r="R502" s="126">
        <f>Q502*H502</f>
        <v>11.670942914999999</v>
      </c>
      <c r="S502" s="126">
        <v>0</v>
      </c>
      <c r="T502" s="127">
        <f>S502*H502</f>
        <v>0</v>
      </c>
      <c r="AR502" s="128" t="s">
        <v>223</v>
      </c>
      <c r="AT502" s="128" t="s">
        <v>128</v>
      </c>
      <c r="AU502" s="128" t="s">
        <v>73</v>
      </c>
      <c r="AY502" s="8" t="s">
        <v>125</v>
      </c>
      <c r="BE502" s="129">
        <f>IF(N502="základní",J502,0)</f>
        <v>0</v>
      </c>
      <c r="BF502" s="129">
        <f>IF(N502="snížená",J502,0)</f>
        <v>0</v>
      </c>
      <c r="BG502" s="129">
        <f>IF(N502="zákl. přenesená",J502,0)</f>
        <v>0</v>
      </c>
      <c r="BH502" s="129">
        <f>IF(N502="sníž. přenesená",J502,0)</f>
        <v>0</v>
      </c>
      <c r="BI502" s="129">
        <f>IF(N502="nulová",J502,0)</f>
        <v>0</v>
      </c>
      <c r="BJ502" s="8" t="s">
        <v>71</v>
      </c>
      <c r="BK502" s="129" t="e">
        <f>ROUND(#REF!*H502,2)</f>
        <v>#REF!</v>
      </c>
      <c r="BL502" s="8" t="s">
        <v>223</v>
      </c>
      <c r="BM502" s="128" t="s">
        <v>850</v>
      </c>
    </row>
    <row r="503" spans="2:65" s="1" customFormat="1" ht="29.25">
      <c r="B503" s="19"/>
      <c r="D503" s="130" t="s">
        <v>135</v>
      </c>
      <c r="F503" s="131" t="s">
        <v>851</v>
      </c>
      <c r="I503" s="8"/>
      <c r="J503" s="8"/>
      <c r="K503" s="8"/>
      <c r="L503" s="19"/>
      <c r="M503" s="132"/>
      <c r="T503" s="40"/>
      <c r="AT503" s="8" t="s">
        <v>135</v>
      </c>
      <c r="AU503" s="8" t="s">
        <v>73</v>
      </c>
    </row>
    <row r="504" spans="2:65" s="1" customFormat="1">
      <c r="B504" s="19"/>
      <c r="D504" s="133" t="s">
        <v>137</v>
      </c>
      <c r="F504" s="134" t="s">
        <v>852</v>
      </c>
      <c r="I504" s="8"/>
      <c r="J504" s="8"/>
      <c r="K504" s="8"/>
      <c r="L504" s="19"/>
      <c r="M504" s="132"/>
      <c r="T504" s="40"/>
      <c r="AT504" s="8" t="s">
        <v>137</v>
      </c>
      <c r="AU504" s="8" t="s">
        <v>73</v>
      </c>
    </row>
    <row r="505" spans="2:65" s="1" customFormat="1" ht="24.2" customHeight="1">
      <c r="B505" s="19"/>
      <c r="C505" s="119" t="s">
        <v>853</v>
      </c>
      <c r="D505" s="119" t="s">
        <v>128</v>
      </c>
      <c r="E505" s="120" t="s">
        <v>854</v>
      </c>
      <c r="F505" s="121" t="s">
        <v>855</v>
      </c>
      <c r="G505" s="122" t="s">
        <v>131</v>
      </c>
      <c r="H505" s="123">
        <v>248.4</v>
      </c>
      <c r="I505" s="186" t="s">
        <v>132</v>
      </c>
      <c r="J505" s="187"/>
      <c r="K505" s="188"/>
      <c r="L505" s="19"/>
      <c r="M505" s="124" t="s">
        <v>1</v>
      </c>
      <c r="N505" s="125" t="s">
        <v>33</v>
      </c>
      <c r="O505" s="126">
        <v>1.0469999999999999</v>
      </c>
      <c r="P505" s="126">
        <f>O505*H505</f>
        <v>260.07479999999998</v>
      </c>
      <c r="Q505" s="126">
        <v>1.1808000000000001E-2</v>
      </c>
      <c r="R505" s="126">
        <f>Q505*H505</f>
        <v>2.9331072000000002</v>
      </c>
      <c r="S505" s="126">
        <v>0</v>
      </c>
      <c r="T505" s="127">
        <f>S505*H505</f>
        <v>0</v>
      </c>
      <c r="AR505" s="128" t="s">
        <v>223</v>
      </c>
      <c r="AT505" s="128" t="s">
        <v>128</v>
      </c>
      <c r="AU505" s="128" t="s">
        <v>73</v>
      </c>
      <c r="AY505" s="8" t="s">
        <v>125</v>
      </c>
      <c r="BE505" s="129">
        <f>IF(N505="základní",J505,0)</f>
        <v>0</v>
      </c>
      <c r="BF505" s="129">
        <f>IF(N505="snížená",J505,0)</f>
        <v>0</v>
      </c>
      <c r="BG505" s="129">
        <f>IF(N505="zákl. přenesená",J505,0)</f>
        <v>0</v>
      </c>
      <c r="BH505" s="129">
        <f>IF(N505="sníž. přenesená",J505,0)</f>
        <v>0</v>
      </c>
      <c r="BI505" s="129">
        <f>IF(N505="nulová",J505,0)</f>
        <v>0</v>
      </c>
      <c r="BJ505" s="8" t="s">
        <v>71</v>
      </c>
      <c r="BK505" s="129" t="e">
        <f>ROUND(#REF!*H505,2)</f>
        <v>#REF!</v>
      </c>
      <c r="BL505" s="8" t="s">
        <v>223</v>
      </c>
      <c r="BM505" s="128" t="s">
        <v>856</v>
      </c>
    </row>
    <row r="506" spans="2:65" s="1" customFormat="1" ht="29.25">
      <c r="B506" s="19"/>
      <c r="D506" s="130" t="s">
        <v>135</v>
      </c>
      <c r="F506" s="131" t="s">
        <v>857</v>
      </c>
      <c r="I506" s="8"/>
      <c r="J506" s="8"/>
      <c r="K506" s="8"/>
      <c r="L506" s="19"/>
      <c r="M506" s="132"/>
      <c r="T506" s="40"/>
      <c r="AT506" s="8" t="s">
        <v>135</v>
      </c>
      <c r="AU506" s="8" t="s">
        <v>73</v>
      </c>
    </row>
    <row r="507" spans="2:65" s="1" customFormat="1">
      <c r="B507" s="19"/>
      <c r="D507" s="133" t="s">
        <v>137</v>
      </c>
      <c r="F507" s="134" t="s">
        <v>858</v>
      </c>
      <c r="I507" s="8"/>
      <c r="J507" s="8"/>
      <c r="K507" s="8"/>
      <c r="L507" s="19"/>
      <c r="M507" s="132"/>
      <c r="T507" s="40"/>
      <c r="AT507" s="8" t="s">
        <v>137</v>
      </c>
      <c r="AU507" s="8" t="s">
        <v>73</v>
      </c>
    </row>
    <row r="508" spans="2:65" s="1" customFormat="1" ht="16.5" customHeight="1">
      <c r="B508" s="19"/>
      <c r="C508" s="119" t="s">
        <v>859</v>
      </c>
      <c r="D508" s="119" t="s">
        <v>128</v>
      </c>
      <c r="E508" s="120" t="s">
        <v>860</v>
      </c>
      <c r="F508" s="121" t="s">
        <v>861</v>
      </c>
      <c r="G508" s="122" t="s">
        <v>131</v>
      </c>
      <c r="H508" s="123">
        <v>1207.125</v>
      </c>
      <c r="I508" s="186" t="s">
        <v>132</v>
      </c>
      <c r="J508" s="187"/>
      <c r="K508" s="188"/>
      <c r="L508" s="19"/>
      <c r="M508" s="124" t="s">
        <v>1</v>
      </c>
      <c r="N508" s="125" t="s">
        <v>33</v>
      </c>
      <c r="O508" s="126">
        <v>0.04</v>
      </c>
      <c r="P508" s="126">
        <f>O508*H508</f>
        <v>48.285000000000004</v>
      </c>
      <c r="Q508" s="126">
        <v>1E-4</v>
      </c>
      <c r="R508" s="126">
        <f>Q508*H508</f>
        <v>0.1207125</v>
      </c>
      <c r="S508" s="126">
        <v>0</v>
      </c>
      <c r="T508" s="127">
        <f>S508*H508</f>
        <v>0</v>
      </c>
      <c r="AR508" s="128" t="s">
        <v>223</v>
      </c>
      <c r="AT508" s="128" t="s">
        <v>128</v>
      </c>
      <c r="AU508" s="128" t="s">
        <v>73</v>
      </c>
      <c r="AY508" s="8" t="s">
        <v>125</v>
      </c>
      <c r="BE508" s="129">
        <f>IF(N508="základní",J508,0)</f>
        <v>0</v>
      </c>
      <c r="BF508" s="129">
        <f>IF(N508="snížená",J508,0)</f>
        <v>0</v>
      </c>
      <c r="BG508" s="129">
        <f>IF(N508="zákl. přenesená",J508,0)</f>
        <v>0</v>
      </c>
      <c r="BH508" s="129">
        <f>IF(N508="sníž. přenesená",J508,0)</f>
        <v>0</v>
      </c>
      <c r="BI508" s="129">
        <f>IF(N508="nulová",J508,0)</f>
        <v>0</v>
      </c>
      <c r="BJ508" s="8" t="s">
        <v>71</v>
      </c>
      <c r="BK508" s="129" t="e">
        <f>ROUND(#REF!*H508,2)</f>
        <v>#REF!</v>
      </c>
      <c r="BL508" s="8" t="s">
        <v>223</v>
      </c>
      <c r="BM508" s="128" t="s">
        <v>862</v>
      </c>
    </row>
    <row r="509" spans="2:65" s="1" customFormat="1" ht="19.5">
      <c r="B509" s="19"/>
      <c r="D509" s="130" t="s">
        <v>135</v>
      </c>
      <c r="F509" s="131" t="s">
        <v>863</v>
      </c>
      <c r="I509" s="8"/>
      <c r="J509" s="8"/>
      <c r="K509" s="8"/>
      <c r="L509" s="19"/>
      <c r="M509" s="132"/>
      <c r="T509" s="40"/>
      <c r="AT509" s="8" t="s">
        <v>135</v>
      </c>
      <c r="AU509" s="8" t="s">
        <v>73</v>
      </c>
    </row>
    <row r="510" spans="2:65" s="1" customFormat="1">
      <c r="B510" s="19"/>
      <c r="D510" s="133" t="s">
        <v>137</v>
      </c>
      <c r="F510" s="134" t="s">
        <v>864</v>
      </c>
      <c r="I510" s="8"/>
      <c r="J510" s="8"/>
      <c r="K510" s="8"/>
      <c r="L510" s="19"/>
      <c r="M510" s="132"/>
      <c r="T510" s="40"/>
      <c r="AT510" s="8" t="s">
        <v>137</v>
      </c>
      <c r="AU510" s="8" t="s">
        <v>73</v>
      </c>
    </row>
    <row r="511" spans="2:65" s="1" customFormat="1" ht="21.75" customHeight="1">
      <c r="B511" s="19"/>
      <c r="C511" s="119" t="s">
        <v>865</v>
      </c>
      <c r="D511" s="119" t="s">
        <v>128</v>
      </c>
      <c r="E511" s="120" t="s">
        <v>866</v>
      </c>
      <c r="F511" s="121" t="s">
        <v>867</v>
      </c>
      <c r="G511" s="122" t="s">
        <v>152</v>
      </c>
      <c r="H511" s="123">
        <v>45</v>
      </c>
      <c r="I511" s="186" t="s">
        <v>132</v>
      </c>
      <c r="J511" s="187"/>
      <c r="K511" s="188"/>
      <c r="L511" s="19"/>
      <c r="M511" s="124" t="s">
        <v>1</v>
      </c>
      <c r="N511" s="125" t="s">
        <v>33</v>
      </c>
      <c r="O511" s="126">
        <v>1.1000000000000001</v>
      </c>
      <c r="P511" s="126">
        <f>O511*H511</f>
        <v>49.500000000000007</v>
      </c>
      <c r="Q511" s="126">
        <v>2.2000000000000001E-4</v>
      </c>
      <c r="R511" s="126">
        <f>Q511*H511</f>
        <v>9.9000000000000008E-3</v>
      </c>
      <c r="S511" s="126">
        <v>0</v>
      </c>
      <c r="T511" s="127">
        <f>S511*H511</f>
        <v>0</v>
      </c>
      <c r="AR511" s="128" t="s">
        <v>223</v>
      </c>
      <c r="AT511" s="128" t="s">
        <v>128</v>
      </c>
      <c r="AU511" s="128" t="s">
        <v>73</v>
      </c>
      <c r="AY511" s="8" t="s">
        <v>125</v>
      </c>
      <c r="BE511" s="129">
        <f>IF(N511="základní",J511,0)</f>
        <v>0</v>
      </c>
      <c r="BF511" s="129">
        <f>IF(N511="snížená",J511,0)</f>
        <v>0</v>
      </c>
      <c r="BG511" s="129">
        <f>IF(N511="zákl. přenesená",J511,0)</f>
        <v>0</v>
      </c>
      <c r="BH511" s="129">
        <f>IF(N511="sníž. přenesená",J511,0)</f>
        <v>0</v>
      </c>
      <c r="BI511" s="129">
        <f>IF(N511="nulová",J511,0)</f>
        <v>0</v>
      </c>
      <c r="BJ511" s="8" t="s">
        <v>71</v>
      </c>
      <c r="BK511" s="129" t="e">
        <f>ROUND(#REF!*H511,2)</f>
        <v>#REF!</v>
      </c>
      <c r="BL511" s="8" t="s">
        <v>223</v>
      </c>
      <c r="BM511" s="128" t="s">
        <v>868</v>
      </c>
    </row>
    <row r="512" spans="2:65" s="1" customFormat="1" ht="19.5">
      <c r="B512" s="19"/>
      <c r="D512" s="130" t="s">
        <v>135</v>
      </c>
      <c r="F512" s="131" t="s">
        <v>869</v>
      </c>
      <c r="I512" s="8"/>
      <c r="J512" s="8"/>
      <c r="K512" s="8"/>
      <c r="L512" s="19"/>
      <c r="M512" s="132"/>
      <c r="T512" s="40"/>
      <c r="AT512" s="8" t="s">
        <v>135</v>
      </c>
      <c r="AU512" s="8" t="s">
        <v>73</v>
      </c>
    </row>
    <row r="513" spans="2:65" s="1" customFormat="1">
      <c r="B513" s="19"/>
      <c r="D513" s="133" t="s">
        <v>137</v>
      </c>
      <c r="F513" s="134" t="s">
        <v>870</v>
      </c>
      <c r="I513" s="8"/>
      <c r="J513" s="8"/>
      <c r="K513" s="8"/>
      <c r="L513" s="19"/>
      <c r="M513" s="132"/>
      <c r="T513" s="40"/>
      <c r="AT513" s="8" t="s">
        <v>137</v>
      </c>
      <c r="AU513" s="8" t="s">
        <v>73</v>
      </c>
    </row>
    <row r="514" spans="2:65" s="1" customFormat="1" ht="33" customHeight="1">
      <c r="B514" s="19"/>
      <c r="C514" s="135" t="s">
        <v>871</v>
      </c>
      <c r="D514" s="135" t="s">
        <v>194</v>
      </c>
      <c r="E514" s="136" t="s">
        <v>872</v>
      </c>
      <c r="F514" s="137" t="s">
        <v>873</v>
      </c>
      <c r="G514" s="138" t="s">
        <v>152</v>
      </c>
      <c r="H514" s="139">
        <v>45</v>
      </c>
      <c r="I514" s="189" t="s">
        <v>132</v>
      </c>
      <c r="J514" s="187"/>
      <c r="K514" s="188"/>
      <c r="L514" s="140"/>
      <c r="M514" s="141" t="s">
        <v>1</v>
      </c>
      <c r="N514" s="142" t="s">
        <v>33</v>
      </c>
      <c r="O514" s="126">
        <v>0</v>
      </c>
      <c r="P514" s="126">
        <f>O514*H514</f>
        <v>0</v>
      </c>
      <c r="Q514" s="126">
        <v>1.521E-2</v>
      </c>
      <c r="R514" s="126">
        <f>Q514*H514</f>
        <v>0.68445</v>
      </c>
      <c r="S514" s="126">
        <v>0</v>
      </c>
      <c r="T514" s="127">
        <f>S514*H514</f>
        <v>0</v>
      </c>
      <c r="AR514" s="128" t="s">
        <v>321</v>
      </c>
      <c r="AT514" s="128" t="s">
        <v>194</v>
      </c>
      <c r="AU514" s="128" t="s">
        <v>73</v>
      </c>
      <c r="AY514" s="8" t="s">
        <v>125</v>
      </c>
      <c r="BE514" s="129">
        <f>IF(N514="základní",J514,0)</f>
        <v>0</v>
      </c>
      <c r="BF514" s="129">
        <f>IF(N514="snížená",J514,0)</f>
        <v>0</v>
      </c>
      <c r="BG514" s="129">
        <f>IF(N514="zákl. přenesená",J514,0)</f>
        <v>0</v>
      </c>
      <c r="BH514" s="129">
        <f>IF(N514="sníž. přenesená",J514,0)</f>
        <v>0</v>
      </c>
      <c r="BI514" s="129">
        <f>IF(N514="nulová",J514,0)</f>
        <v>0</v>
      </c>
      <c r="BJ514" s="8" t="s">
        <v>71</v>
      </c>
      <c r="BK514" s="129" t="e">
        <f>ROUND(#REF!*H514,2)</f>
        <v>#REF!</v>
      </c>
      <c r="BL514" s="8" t="s">
        <v>223</v>
      </c>
      <c r="BM514" s="128" t="s">
        <v>874</v>
      </c>
    </row>
    <row r="515" spans="2:65" s="1" customFormat="1" ht="19.5">
      <c r="B515" s="19"/>
      <c r="D515" s="130" t="s">
        <v>135</v>
      </c>
      <c r="F515" s="131" t="s">
        <v>873</v>
      </c>
      <c r="I515" s="8"/>
      <c r="J515" s="8"/>
      <c r="K515" s="8"/>
      <c r="L515" s="19"/>
      <c r="M515" s="132"/>
      <c r="T515" s="40"/>
      <c r="AT515" s="8" t="s">
        <v>135</v>
      </c>
      <c r="AU515" s="8" t="s">
        <v>73</v>
      </c>
    </row>
    <row r="516" spans="2:65" s="1" customFormat="1" ht="19.5">
      <c r="B516" s="19"/>
      <c r="D516" s="130" t="s">
        <v>198</v>
      </c>
      <c r="F516" s="143" t="s">
        <v>875</v>
      </c>
      <c r="I516" s="8"/>
      <c r="J516" s="8"/>
      <c r="K516" s="8"/>
      <c r="L516" s="19"/>
      <c r="M516" s="132"/>
      <c r="T516" s="40"/>
      <c r="AT516" s="8" t="s">
        <v>198</v>
      </c>
      <c r="AU516" s="8" t="s">
        <v>73</v>
      </c>
    </row>
    <row r="517" spans="2:65" s="1" customFormat="1" ht="24.2" customHeight="1">
      <c r="B517" s="19"/>
      <c r="C517" s="119" t="s">
        <v>876</v>
      </c>
      <c r="D517" s="119" t="s">
        <v>128</v>
      </c>
      <c r="E517" s="120" t="s">
        <v>877</v>
      </c>
      <c r="F517" s="121" t="s">
        <v>878</v>
      </c>
      <c r="G517" s="122" t="s">
        <v>455</v>
      </c>
      <c r="H517" s="123">
        <v>2264.3629999999998</v>
      </c>
      <c r="I517" s="186" t="s">
        <v>132</v>
      </c>
      <c r="J517" s="187"/>
      <c r="K517" s="188"/>
      <c r="L517" s="19"/>
      <c r="M517" s="124" t="s">
        <v>1</v>
      </c>
      <c r="N517" s="125" t="s">
        <v>33</v>
      </c>
      <c r="O517" s="126">
        <v>0</v>
      </c>
      <c r="P517" s="126">
        <f>O517*H517</f>
        <v>0</v>
      </c>
      <c r="Q517" s="126">
        <v>0</v>
      </c>
      <c r="R517" s="126">
        <f>Q517*H517</f>
        <v>0</v>
      </c>
      <c r="S517" s="126">
        <v>0</v>
      </c>
      <c r="T517" s="127">
        <f>S517*H517</f>
        <v>0</v>
      </c>
      <c r="AR517" s="128" t="s">
        <v>223</v>
      </c>
      <c r="AT517" s="128" t="s">
        <v>128</v>
      </c>
      <c r="AU517" s="128" t="s">
        <v>73</v>
      </c>
      <c r="AY517" s="8" t="s">
        <v>125</v>
      </c>
      <c r="BE517" s="129">
        <f>IF(N517="základní",J517,0)</f>
        <v>0</v>
      </c>
      <c r="BF517" s="129">
        <f>IF(N517="snížená",J517,0)</f>
        <v>0</v>
      </c>
      <c r="BG517" s="129">
        <f>IF(N517="zákl. přenesená",J517,0)</f>
        <v>0</v>
      </c>
      <c r="BH517" s="129">
        <f>IF(N517="sníž. přenesená",J517,0)</f>
        <v>0</v>
      </c>
      <c r="BI517" s="129">
        <f>IF(N517="nulová",J517,0)</f>
        <v>0</v>
      </c>
      <c r="BJ517" s="8" t="s">
        <v>71</v>
      </c>
      <c r="BK517" s="129" t="e">
        <f>ROUND(#REF!*H517,2)</f>
        <v>#REF!</v>
      </c>
      <c r="BL517" s="8" t="s">
        <v>223</v>
      </c>
      <c r="BM517" s="128" t="s">
        <v>879</v>
      </c>
    </row>
    <row r="518" spans="2:65" s="1" customFormat="1" ht="29.25">
      <c r="B518" s="19"/>
      <c r="D518" s="130" t="s">
        <v>135</v>
      </c>
      <c r="F518" s="131" t="s">
        <v>880</v>
      </c>
      <c r="I518" s="8"/>
      <c r="J518" s="8"/>
      <c r="K518" s="8"/>
      <c r="L518" s="19"/>
      <c r="M518" s="132"/>
      <c r="T518" s="40"/>
      <c r="AT518" s="8" t="s">
        <v>135</v>
      </c>
      <c r="AU518" s="8" t="s">
        <v>73</v>
      </c>
    </row>
    <row r="519" spans="2:65" s="1" customFormat="1">
      <c r="B519" s="19"/>
      <c r="D519" s="133" t="s">
        <v>137</v>
      </c>
      <c r="F519" s="134" t="s">
        <v>881</v>
      </c>
      <c r="I519" s="8"/>
      <c r="J519" s="8"/>
      <c r="K519" s="8"/>
      <c r="L519" s="19"/>
      <c r="M519" s="132"/>
      <c r="T519" s="40"/>
      <c r="AT519" s="8" t="s">
        <v>137</v>
      </c>
      <c r="AU519" s="8" t="s">
        <v>73</v>
      </c>
    </row>
    <row r="520" spans="2:65" s="108" customFormat="1" ht="22.9" customHeight="1">
      <c r="B520" s="107"/>
      <c r="D520" s="109" t="s">
        <v>65</v>
      </c>
      <c r="E520" s="117" t="s">
        <v>882</v>
      </c>
      <c r="F520" s="117" t="s">
        <v>883</v>
      </c>
      <c r="I520" s="109"/>
      <c r="J520" s="144"/>
      <c r="K520" s="109"/>
      <c r="L520" s="107"/>
      <c r="M520" s="112"/>
      <c r="P520" s="113">
        <f>SUM(P521:P545)</f>
        <v>225.62299999999999</v>
      </c>
      <c r="R520" s="113">
        <f>SUM(R521:R545)</f>
        <v>0.17215</v>
      </c>
      <c r="T520" s="114">
        <f>SUM(T521:T545)</f>
        <v>0.27</v>
      </c>
      <c r="AR520" s="109" t="s">
        <v>73</v>
      </c>
      <c r="AT520" s="115" t="s">
        <v>65</v>
      </c>
      <c r="AU520" s="115" t="s">
        <v>71</v>
      </c>
      <c r="AY520" s="109" t="s">
        <v>125</v>
      </c>
      <c r="BK520" s="116" t="e">
        <f>SUM(BK521:BK545)</f>
        <v>#REF!</v>
      </c>
    </row>
    <row r="521" spans="2:65" s="1" customFormat="1" ht="33" customHeight="1">
      <c r="B521" s="19"/>
      <c r="C521" s="119" t="s">
        <v>884</v>
      </c>
      <c r="D521" s="119" t="s">
        <v>128</v>
      </c>
      <c r="E521" s="120" t="s">
        <v>885</v>
      </c>
      <c r="F521" s="121" t="s">
        <v>886</v>
      </c>
      <c r="G521" s="122" t="s">
        <v>152</v>
      </c>
      <c r="H521" s="123">
        <v>45</v>
      </c>
      <c r="I521" s="186" t="s">
        <v>887</v>
      </c>
      <c r="J521" s="187"/>
      <c r="K521" s="188"/>
      <c r="L521" s="19"/>
      <c r="M521" s="124" t="s">
        <v>1</v>
      </c>
      <c r="N521" s="125" t="s">
        <v>33</v>
      </c>
      <c r="O521" s="126">
        <v>0.16</v>
      </c>
      <c r="P521" s="126">
        <f>O521*H521</f>
        <v>7.2</v>
      </c>
      <c r="Q521" s="126">
        <v>0</v>
      </c>
      <c r="R521" s="126">
        <f>Q521*H521</f>
        <v>0</v>
      </c>
      <c r="S521" s="126">
        <v>6.0000000000000001E-3</v>
      </c>
      <c r="T521" s="127">
        <f>S521*H521</f>
        <v>0.27</v>
      </c>
      <c r="AR521" s="128" t="s">
        <v>223</v>
      </c>
      <c r="AT521" s="128" t="s">
        <v>128</v>
      </c>
      <c r="AU521" s="128" t="s">
        <v>73</v>
      </c>
      <c r="AY521" s="8" t="s">
        <v>125</v>
      </c>
      <c r="BE521" s="129">
        <f>IF(N521="základní",J521,0)</f>
        <v>0</v>
      </c>
      <c r="BF521" s="129">
        <f>IF(N521="snížená",J521,0)</f>
        <v>0</v>
      </c>
      <c r="BG521" s="129">
        <f>IF(N521="zákl. přenesená",J521,0)</f>
        <v>0</v>
      </c>
      <c r="BH521" s="129">
        <f>IF(N521="sníž. přenesená",J521,0)</f>
        <v>0</v>
      </c>
      <c r="BI521" s="129">
        <f>IF(N521="nulová",J521,0)</f>
        <v>0</v>
      </c>
      <c r="BJ521" s="8" t="s">
        <v>71</v>
      </c>
      <c r="BK521" s="129" t="e">
        <f>ROUND(#REF!*H521,2)</f>
        <v>#REF!</v>
      </c>
      <c r="BL521" s="8" t="s">
        <v>223</v>
      </c>
      <c r="BM521" s="128" t="s">
        <v>888</v>
      </c>
    </row>
    <row r="522" spans="2:65" s="1" customFormat="1" ht="19.5">
      <c r="B522" s="19"/>
      <c r="D522" s="130" t="s">
        <v>135</v>
      </c>
      <c r="F522" s="131" t="s">
        <v>889</v>
      </c>
      <c r="I522" s="8"/>
      <c r="J522" s="8"/>
      <c r="K522" s="8"/>
      <c r="L522" s="19"/>
      <c r="M522" s="132"/>
      <c r="T522" s="40"/>
      <c r="AT522" s="8" t="s">
        <v>135</v>
      </c>
      <c r="AU522" s="8" t="s">
        <v>73</v>
      </c>
    </row>
    <row r="523" spans="2:65" s="1" customFormat="1">
      <c r="B523" s="19"/>
      <c r="D523" s="133" t="s">
        <v>137</v>
      </c>
      <c r="F523" s="134" t="s">
        <v>890</v>
      </c>
      <c r="I523" s="8"/>
      <c r="J523" s="8"/>
      <c r="K523" s="8"/>
      <c r="L523" s="19"/>
      <c r="M523" s="132"/>
      <c r="T523" s="40"/>
      <c r="AT523" s="8" t="s">
        <v>137</v>
      </c>
      <c r="AU523" s="8" t="s">
        <v>73</v>
      </c>
    </row>
    <row r="524" spans="2:65" s="1" customFormat="1" ht="24.2" customHeight="1">
      <c r="B524" s="19"/>
      <c r="C524" s="119" t="s">
        <v>891</v>
      </c>
      <c r="D524" s="119" t="s">
        <v>128</v>
      </c>
      <c r="E524" s="120" t="s">
        <v>892</v>
      </c>
      <c r="F524" s="121" t="s">
        <v>893</v>
      </c>
      <c r="G524" s="122" t="s">
        <v>152</v>
      </c>
      <c r="H524" s="123">
        <v>68</v>
      </c>
      <c r="I524" s="186" t="s">
        <v>132</v>
      </c>
      <c r="J524" s="187"/>
      <c r="K524" s="188"/>
      <c r="L524" s="19"/>
      <c r="M524" s="124" t="s">
        <v>1</v>
      </c>
      <c r="N524" s="125" t="s">
        <v>33</v>
      </c>
      <c r="O524" s="126">
        <v>1.6819999999999999</v>
      </c>
      <c r="P524" s="126">
        <f>O524*H524</f>
        <v>114.37599999999999</v>
      </c>
      <c r="Q524" s="126">
        <v>0</v>
      </c>
      <c r="R524" s="126">
        <f>Q524*H524</f>
        <v>0</v>
      </c>
      <c r="S524" s="126">
        <v>0</v>
      </c>
      <c r="T524" s="127">
        <f>S524*H524</f>
        <v>0</v>
      </c>
      <c r="AR524" s="128" t="s">
        <v>223</v>
      </c>
      <c r="AT524" s="128" t="s">
        <v>128</v>
      </c>
      <c r="AU524" s="128" t="s">
        <v>73</v>
      </c>
      <c r="AY524" s="8" t="s">
        <v>125</v>
      </c>
      <c r="BE524" s="129">
        <f>IF(N524="základní",J524,0)</f>
        <v>0</v>
      </c>
      <c r="BF524" s="129">
        <f>IF(N524="snížená",J524,0)</f>
        <v>0</v>
      </c>
      <c r="BG524" s="129">
        <f>IF(N524="zákl. přenesená",J524,0)</f>
        <v>0</v>
      </c>
      <c r="BH524" s="129">
        <f>IF(N524="sníž. přenesená",J524,0)</f>
        <v>0</v>
      </c>
      <c r="BI524" s="129">
        <f>IF(N524="nulová",J524,0)</f>
        <v>0</v>
      </c>
      <c r="BJ524" s="8" t="s">
        <v>71</v>
      </c>
      <c r="BK524" s="129" t="e">
        <f>ROUND(#REF!*H524,2)</f>
        <v>#REF!</v>
      </c>
      <c r="BL524" s="8" t="s">
        <v>223</v>
      </c>
      <c r="BM524" s="128" t="s">
        <v>894</v>
      </c>
    </row>
    <row r="525" spans="2:65" s="1" customFormat="1" ht="29.25">
      <c r="B525" s="19"/>
      <c r="D525" s="130" t="s">
        <v>135</v>
      </c>
      <c r="F525" s="131" t="s">
        <v>895</v>
      </c>
      <c r="I525" s="8"/>
      <c r="J525" s="8"/>
      <c r="K525" s="8"/>
      <c r="L525" s="19"/>
      <c r="M525" s="132"/>
      <c r="T525" s="40"/>
      <c r="AT525" s="8" t="s">
        <v>135</v>
      </c>
      <c r="AU525" s="8" t="s">
        <v>73</v>
      </c>
    </row>
    <row r="526" spans="2:65" s="1" customFormat="1">
      <c r="B526" s="19"/>
      <c r="D526" s="133" t="s">
        <v>137</v>
      </c>
      <c r="F526" s="134" t="s">
        <v>896</v>
      </c>
      <c r="I526" s="8"/>
      <c r="J526" s="8"/>
      <c r="K526" s="8"/>
      <c r="L526" s="19"/>
      <c r="M526" s="132"/>
      <c r="T526" s="40"/>
      <c r="AT526" s="8" t="s">
        <v>137</v>
      </c>
      <c r="AU526" s="8" t="s">
        <v>73</v>
      </c>
    </row>
    <row r="527" spans="2:65" s="1" customFormat="1" ht="49.15" customHeight="1">
      <c r="B527" s="19"/>
      <c r="C527" s="135" t="s">
        <v>897</v>
      </c>
      <c r="D527" s="135" t="s">
        <v>194</v>
      </c>
      <c r="E527" s="136" t="s">
        <v>898</v>
      </c>
      <c r="F527" s="137" t="s">
        <v>899</v>
      </c>
      <c r="G527" s="138" t="s">
        <v>152</v>
      </c>
      <c r="H527" s="139">
        <v>68</v>
      </c>
      <c r="I527" s="189" t="s">
        <v>1</v>
      </c>
      <c r="J527" s="187"/>
      <c r="K527" s="188"/>
      <c r="L527" s="140"/>
      <c r="M527" s="141" t="s">
        <v>1</v>
      </c>
      <c r="N527" s="142" t="s">
        <v>33</v>
      </c>
      <c r="O527" s="126">
        <v>0</v>
      </c>
      <c r="P527" s="126">
        <f>O527*H527</f>
        <v>0</v>
      </c>
      <c r="Q527" s="126">
        <v>0</v>
      </c>
      <c r="R527" s="126">
        <f>Q527*H527</f>
        <v>0</v>
      </c>
      <c r="S527" s="126">
        <v>0</v>
      </c>
      <c r="T527" s="127">
        <f>S527*H527</f>
        <v>0</v>
      </c>
      <c r="AR527" s="128" t="s">
        <v>321</v>
      </c>
      <c r="AT527" s="128" t="s">
        <v>194</v>
      </c>
      <c r="AU527" s="128" t="s">
        <v>73</v>
      </c>
      <c r="AY527" s="8" t="s">
        <v>125</v>
      </c>
      <c r="BE527" s="129">
        <f>IF(N527="základní",J527,0)</f>
        <v>0</v>
      </c>
      <c r="BF527" s="129">
        <f>IF(N527="snížená",J527,0)</f>
        <v>0</v>
      </c>
      <c r="BG527" s="129">
        <f>IF(N527="zákl. přenesená",J527,0)</f>
        <v>0</v>
      </c>
      <c r="BH527" s="129">
        <f>IF(N527="sníž. přenesená",J527,0)</f>
        <v>0</v>
      </c>
      <c r="BI527" s="129">
        <f>IF(N527="nulová",J527,0)</f>
        <v>0</v>
      </c>
      <c r="BJ527" s="8" t="s">
        <v>71</v>
      </c>
      <c r="BK527" s="129" t="e">
        <f>ROUND(#REF!*H527,2)</f>
        <v>#REF!</v>
      </c>
      <c r="BL527" s="8" t="s">
        <v>223</v>
      </c>
      <c r="BM527" s="128" t="s">
        <v>900</v>
      </c>
    </row>
    <row r="528" spans="2:65" s="1" customFormat="1" ht="29.25">
      <c r="B528" s="19"/>
      <c r="D528" s="130" t="s">
        <v>135</v>
      </c>
      <c r="F528" s="131" t="s">
        <v>899</v>
      </c>
      <c r="I528" s="8"/>
      <c r="J528" s="8"/>
      <c r="K528" s="8"/>
      <c r="L528" s="19"/>
      <c r="M528" s="132"/>
      <c r="T528" s="40"/>
      <c r="AT528" s="8" t="s">
        <v>135</v>
      </c>
      <c r="AU528" s="8" t="s">
        <v>73</v>
      </c>
    </row>
    <row r="529" spans="2:65" s="1" customFormat="1" ht="24.2" customHeight="1">
      <c r="B529" s="19"/>
      <c r="C529" s="119" t="s">
        <v>901</v>
      </c>
      <c r="D529" s="119" t="s">
        <v>128</v>
      </c>
      <c r="E529" s="120" t="s">
        <v>902</v>
      </c>
      <c r="F529" s="121" t="s">
        <v>903</v>
      </c>
      <c r="G529" s="122" t="s">
        <v>152</v>
      </c>
      <c r="H529" s="123">
        <v>23</v>
      </c>
      <c r="I529" s="186" t="s">
        <v>132</v>
      </c>
      <c r="J529" s="187"/>
      <c r="K529" s="188"/>
      <c r="L529" s="19"/>
      <c r="M529" s="124" t="s">
        <v>1</v>
      </c>
      <c r="N529" s="125" t="s">
        <v>33</v>
      </c>
      <c r="O529" s="126">
        <v>2.859</v>
      </c>
      <c r="P529" s="126">
        <f>O529*H529</f>
        <v>65.757000000000005</v>
      </c>
      <c r="Q529" s="126">
        <v>0</v>
      </c>
      <c r="R529" s="126">
        <f>Q529*H529</f>
        <v>0</v>
      </c>
      <c r="S529" s="126">
        <v>0</v>
      </c>
      <c r="T529" s="127">
        <f>S529*H529</f>
        <v>0</v>
      </c>
      <c r="AR529" s="128" t="s">
        <v>223</v>
      </c>
      <c r="AT529" s="128" t="s">
        <v>128</v>
      </c>
      <c r="AU529" s="128" t="s">
        <v>73</v>
      </c>
      <c r="AY529" s="8" t="s">
        <v>125</v>
      </c>
      <c r="BE529" s="129">
        <f>IF(N529="základní",J529,0)</f>
        <v>0</v>
      </c>
      <c r="BF529" s="129">
        <f>IF(N529="snížená",J529,0)</f>
        <v>0</v>
      </c>
      <c r="BG529" s="129">
        <f>IF(N529="zákl. přenesená",J529,0)</f>
        <v>0</v>
      </c>
      <c r="BH529" s="129">
        <f>IF(N529="sníž. přenesená",J529,0)</f>
        <v>0</v>
      </c>
      <c r="BI529" s="129">
        <f>IF(N529="nulová",J529,0)</f>
        <v>0</v>
      </c>
      <c r="BJ529" s="8" t="s">
        <v>71</v>
      </c>
      <c r="BK529" s="129" t="e">
        <f>ROUND(#REF!*H529,2)</f>
        <v>#REF!</v>
      </c>
      <c r="BL529" s="8" t="s">
        <v>223</v>
      </c>
      <c r="BM529" s="128" t="s">
        <v>904</v>
      </c>
    </row>
    <row r="530" spans="2:65" s="1" customFormat="1" ht="19.5">
      <c r="B530" s="19"/>
      <c r="D530" s="130" t="s">
        <v>135</v>
      </c>
      <c r="F530" s="131" t="s">
        <v>905</v>
      </c>
      <c r="I530" s="8"/>
      <c r="J530" s="8"/>
      <c r="K530" s="8"/>
      <c r="L530" s="19"/>
      <c r="M530" s="132"/>
      <c r="T530" s="40"/>
      <c r="AT530" s="8" t="s">
        <v>135</v>
      </c>
      <c r="AU530" s="8" t="s">
        <v>73</v>
      </c>
    </row>
    <row r="531" spans="2:65" s="1" customFormat="1">
      <c r="B531" s="19"/>
      <c r="D531" s="133" t="s">
        <v>137</v>
      </c>
      <c r="F531" s="134" t="s">
        <v>906</v>
      </c>
      <c r="I531" s="8"/>
      <c r="J531" s="8"/>
      <c r="K531" s="8"/>
      <c r="L531" s="19"/>
      <c r="M531" s="132"/>
      <c r="T531" s="40"/>
      <c r="AT531" s="8" t="s">
        <v>137</v>
      </c>
      <c r="AU531" s="8" t="s">
        <v>73</v>
      </c>
    </row>
    <row r="532" spans="2:65" s="1" customFormat="1" ht="49.15" customHeight="1">
      <c r="B532" s="19"/>
      <c r="C532" s="135" t="s">
        <v>907</v>
      </c>
      <c r="D532" s="135" t="s">
        <v>194</v>
      </c>
      <c r="E532" s="136" t="s">
        <v>908</v>
      </c>
      <c r="F532" s="137" t="s">
        <v>909</v>
      </c>
      <c r="G532" s="138" t="s">
        <v>152</v>
      </c>
      <c r="H532" s="139">
        <v>23</v>
      </c>
      <c r="I532" s="189" t="s">
        <v>1</v>
      </c>
      <c r="J532" s="187"/>
      <c r="K532" s="188"/>
      <c r="L532" s="140"/>
      <c r="M532" s="141" t="s">
        <v>1</v>
      </c>
      <c r="N532" s="142" t="s">
        <v>33</v>
      </c>
      <c r="O532" s="126">
        <v>0</v>
      </c>
      <c r="P532" s="126">
        <f>O532*H532</f>
        <v>0</v>
      </c>
      <c r="Q532" s="126">
        <v>0</v>
      </c>
      <c r="R532" s="126">
        <f>Q532*H532</f>
        <v>0</v>
      </c>
      <c r="S532" s="126">
        <v>0</v>
      </c>
      <c r="T532" s="127">
        <f>S532*H532</f>
        <v>0</v>
      </c>
      <c r="AR532" s="128" t="s">
        <v>321</v>
      </c>
      <c r="AT532" s="128" t="s">
        <v>194</v>
      </c>
      <c r="AU532" s="128" t="s">
        <v>73</v>
      </c>
      <c r="AY532" s="8" t="s">
        <v>125</v>
      </c>
      <c r="BE532" s="129">
        <f>IF(N532="základní",J532,0)</f>
        <v>0</v>
      </c>
      <c r="BF532" s="129">
        <f>IF(N532="snížená",J532,0)</f>
        <v>0</v>
      </c>
      <c r="BG532" s="129">
        <f>IF(N532="zákl. přenesená",J532,0)</f>
        <v>0</v>
      </c>
      <c r="BH532" s="129">
        <f>IF(N532="sníž. přenesená",J532,0)</f>
        <v>0</v>
      </c>
      <c r="BI532" s="129">
        <f>IF(N532="nulová",J532,0)</f>
        <v>0</v>
      </c>
      <c r="BJ532" s="8" t="s">
        <v>71</v>
      </c>
      <c r="BK532" s="129" t="e">
        <f>ROUND(#REF!*H532,2)</f>
        <v>#REF!</v>
      </c>
      <c r="BL532" s="8" t="s">
        <v>223</v>
      </c>
      <c r="BM532" s="128" t="s">
        <v>910</v>
      </c>
    </row>
    <row r="533" spans="2:65" s="1" customFormat="1" ht="29.25">
      <c r="B533" s="19"/>
      <c r="D533" s="130" t="s">
        <v>135</v>
      </c>
      <c r="F533" s="131" t="s">
        <v>909</v>
      </c>
      <c r="I533" s="8"/>
      <c r="J533" s="8"/>
      <c r="K533" s="8"/>
      <c r="L533" s="19"/>
      <c r="M533" s="132"/>
      <c r="T533" s="40"/>
      <c r="AT533" s="8" t="s">
        <v>135</v>
      </c>
      <c r="AU533" s="8" t="s">
        <v>73</v>
      </c>
    </row>
    <row r="534" spans="2:65" s="1" customFormat="1" ht="24.2" customHeight="1">
      <c r="B534" s="19"/>
      <c r="C534" s="119" t="s">
        <v>911</v>
      </c>
      <c r="D534" s="119" t="s">
        <v>128</v>
      </c>
      <c r="E534" s="120" t="s">
        <v>912</v>
      </c>
      <c r="F534" s="121" t="s">
        <v>913</v>
      </c>
      <c r="G534" s="122" t="s">
        <v>152</v>
      </c>
      <c r="H534" s="123">
        <v>45</v>
      </c>
      <c r="I534" s="186" t="s">
        <v>1</v>
      </c>
      <c r="J534" s="187"/>
      <c r="K534" s="188"/>
      <c r="L534" s="19"/>
      <c r="M534" s="124" t="s">
        <v>1</v>
      </c>
      <c r="N534" s="125" t="s">
        <v>33</v>
      </c>
      <c r="O534" s="126">
        <v>0.71799999999999997</v>
      </c>
      <c r="P534" s="126">
        <f>O534*H534</f>
        <v>32.31</v>
      </c>
      <c r="Q534" s="126">
        <v>0</v>
      </c>
      <c r="R534" s="126">
        <f>Q534*H534</f>
        <v>0</v>
      </c>
      <c r="S534" s="126">
        <v>0</v>
      </c>
      <c r="T534" s="127">
        <f>S534*H534</f>
        <v>0</v>
      </c>
      <c r="AR534" s="128" t="s">
        <v>223</v>
      </c>
      <c r="AT534" s="128" t="s">
        <v>128</v>
      </c>
      <c r="AU534" s="128" t="s">
        <v>73</v>
      </c>
      <c r="AY534" s="8" t="s">
        <v>125</v>
      </c>
      <c r="BE534" s="129">
        <f>IF(N534="základní",J534,0)</f>
        <v>0</v>
      </c>
      <c r="BF534" s="129">
        <f>IF(N534="snížená",J534,0)</f>
        <v>0</v>
      </c>
      <c r="BG534" s="129">
        <f>IF(N534="zákl. přenesená",J534,0)</f>
        <v>0</v>
      </c>
      <c r="BH534" s="129">
        <f>IF(N534="sníž. přenesená",J534,0)</f>
        <v>0</v>
      </c>
      <c r="BI534" s="129">
        <f>IF(N534="nulová",J534,0)</f>
        <v>0</v>
      </c>
      <c r="BJ534" s="8" t="s">
        <v>71</v>
      </c>
      <c r="BK534" s="129" t="e">
        <f>ROUND(#REF!*H534,2)</f>
        <v>#REF!</v>
      </c>
      <c r="BL534" s="8" t="s">
        <v>223</v>
      </c>
      <c r="BM534" s="128" t="s">
        <v>914</v>
      </c>
    </row>
    <row r="535" spans="2:65" s="1" customFormat="1" ht="29.25">
      <c r="B535" s="19"/>
      <c r="D535" s="130" t="s">
        <v>135</v>
      </c>
      <c r="F535" s="131" t="s">
        <v>915</v>
      </c>
      <c r="I535" s="8"/>
      <c r="J535" s="8"/>
      <c r="K535" s="8"/>
      <c r="L535" s="19"/>
      <c r="M535" s="132"/>
      <c r="T535" s="40"/>
      <c r="AT535" s="8" t="s">
        <v>135</v>
      </c>
      <c r="AU535" s="8" t="s">
        <v>73</v>
      </c>
    </row>
    <row r="536" spans="2:65" s="1" customFormat="1" ht="16.5" customHeight="1">
      <c r="B536" s="19"/>
      <c r="C536" s="135" t="s">
        <v>916</v>
      </c>
      <c r="D536" s="135" t="s">
        <v>194</v>
      </c>
      <c r="E536" s="136" t="s">
        <v>917</v>
      </c>
      <c r="F536" s="137" t="s">
        <v>918</v>
      </c>
      <c r="G536" s="138" t="s">
        <v>250</v>
      </c>
      <c r="H536" s="139">
        <v>54</v>
      </c>
      <c r="I536" s="189" t="s">
        <v>132</v>
      </c>
      <c r="J536" s="187"/>
      <c r="K536" s="188"/>
      <c r="L536" s="140"/>
      <c r="M536" s="141" t="s">
        <v>1</v>
      </c>
      <c r="N536" s="142" t="s">
        <v>33</v>
      </c>
      <c r="O536" s="126">
        <v>0</v>
      </c>
      <c r="P536" s="126">
        <f>O536*H536</f>
        <v>0</v>
      </c>
      <c r="Q536" s="126">
        <v>2.3999999999999998E-3</v>
      </c>
      <c r="R536" s="126">
        <f>Q536*H536</f>
        <v>0.12959999999999999</v>
      </c>
      <c r="S536" s="126">
        <v>0</v>
      </c>
      <c r="T536" s="127">
        <f>S536*H536</f>
        <v>0</v>
      </c>
      <c r="AR536" s="128" t="s">
        <v>321</v>
      </c>
      <c r="AT536" s="128" t="s">
        <v>194</v>
      </c>
      <c r="AU536" s="128" t="s">
        <v>73</v>
      </c>
      <c r="AY536" s="8" t="s">
        <v>125</v>
      </c>
      <c r="BE536" s="129">
        <f>IF(N536="základní",J536,0)</f>
        <v>0</v>
      </c>
      <c r="BF536" s="129">
        <f>IF(N536="snížená",J536,0)</f>
        <v>0</v>
      </c>
      <c r="BG536" s="129">
        <f>IF(N536="zákl. přenesená",J536,0)</f>
        <v>0</v>
      </c>
      <c r="BH536" s="129">
        <f>IF(N536="sníž. přenesená",J536,0)</f>
        <v>0</v>
      </c>
      <c r="BI536" s="129">
        <f>IF(N536="nulová",J536,0)</f>
        <v>0</v>
      </c>
      <c r="BJ536" s="8" t="s">
        <v>71</v>
      </c>
      <c r="BK536" s="129" t="e">
        <f>ROUND(#REF!*H536,2)</f>
        <v>#REF!</v>
      </c>
      <c r="BL536" s="8" t="s">
        <v>223</v>
      </c>
      <c r="BM536" s="128" t="s">
        <v>919</v>
      </c>
    </row>
    <row r="537" spans="2:65" s="1" customFormat="1">
      <c r="B537" s="19"/>
      <c r="D537" s="130" t="s">
        <v>135</v>
      </c>
      <c r="F537" s="131" t="s">
        <v>918</v>
      </c>
      <c r="I537" s="8"/>
      <c r="J537" s="8"/>
      <c r="K537" s="8"/>
      <c r="L537" s="19"/>
      <c r="M537" s="132"/>
      <c r="T537" s="40"/>
      <c r="AT537" s="8" t="s">
        <v>135</v>
      </c>
      <c r="AU537" s="8" t="s">
        <v>73</v>
      </c>
    </row>
    <row r="538" spans="2:65" s="1" customFormat="1" ht="24.2" customHeight="1">
      <c r="B538" s="19"/>
      <c r="C538" s="119" t="s">
        <v>920</v>
      </c>
      <c r="D538" s="119" t="s">
        <v>128</v>
      </c>
      <c r="E538" s="120" t="s">
        <v>921</v>
      </c>
      <c r="F538" s="121" t="s">
        <v>922</v>
      </c>
      <c r="G538" s="122" t="s">
        <v>152</v>
      </c>
      <c r="H538" s="123">
        <v>23</v>
      </c>
      <c r="I538" s="186" t="s">
        <v>132</v>
      </c>
      <c r="J538" s="187"/>
      <c r="K538" s="188"/>
      <c r="L538" s="19"/>
      <c r="M538" s="124" t="s">
        <v>1</v>
      </c>
      <c r="N538" s="125" t="s">
        <v>33</v>
      </c>
      <c r="O538" s="126">
        <v>0.26</v>
      </c>
      <c r="P538" s="126">
        <f>O538*H538</f>
        <v>5.98</v>
      </c>
      <c r="Q538" s="126">
        <v>0</v>
      </c>
      <c r="R538" s="126">
        <f>Q538*H538</f>
        <v>0</v>
      </c>
      <c r="S538" s="126">
        <v>0</v>
      </c>
      <c r="T538" s="127">
        <f>S538*H538</f>
        <v>0</v>
      </c>
      <c r="AR538" s="128" t="s">
        <v>223</v>
      </c>
      <c r="AT538" s="128" t="s">
        <v>128</v>
      </c>
      <c r="AU538" s="128" t="s">
        <v>73</v>
      </c>
      <c r="AY538" s="8" t="s">
        <v>125</v>
      </c>
      <c r="BE538" s="129">
        <f>IF(N538="základní",J538,0)</f>
        <v>0</v>
      </c>
      <c r="BF538" s="129">
        <f>IF(N538="snížená",J538,0)</f>
        <v>0</v>
      </c>
      <c r="BG538" s="129">
        <f>IF(N538="zákl. přenesená",J538,0)</f>
        <v>0</v>
      </c>
      <c r="BH538" s="129">
        <f>IF(N538="sníž. přenesená",J538,0)</f>
        <v>0</v>
      </c>
      <c r="BI538" s="129">
        <f>IF(N538="nulová",J538,0)</f>
        <v>0</v>
      </c>
      <c r="BJ538" s="8" t="s">
        <v>71</v>
      </c>
      <c r="BK538" s="129" t="e">
        <f>ROUND(#REF!*H538,2)</f>
        <v>#REF!</v>
      </c>
      <c r="BL538" s="8" t="s">
        <v>223</v>
      </c>
      <c r="BM538" s="128" t="s">
        <v>923</v>
      </c>
    </row>
    <row r="539" spans="2:65" s="1" customFormat="1" ht="19.5">
      <c r="B539" s="19"/>
      <c r="D539" s="130" t="s">
        <v>135</v>
      </c>
      <c r="F539" s="131" t="s">
        <v>924</v>
      </c>
      <c r="I539" s="8"/>
      <c r="J539" s="8"/>
      <c r="K539" s="8"/>
      <c r="L539" s="19"/>
      <c r="M539" s="132"/>
      <c r="T539" s="40"/>
      <c r="AT539" s="8" t="s">
        <v>135</v>
      </c>
      <c r="AU539" s="8" t="s">
        <v>73</v>
      </c>
    </row>
    <row r="540" spans="2:65" s="1" customFormat="1">
      <c r="B540" s="19"/>
      <c r="D540" s="133" t="s">
        <v>137</v>
      </c>
      <c r="F540" s="134" t="s">
        <v>925</v>
      </c>
      <c r="I540" s="8"/>
      <c r="J540" s="8"/>
      <c r="K540" s="8"/>
      <c r="L540" s="19"/>
      <c r="M540" s="132"/>
      <c r="T540" s="40"/>
      <c r="AT540" s="8" t="s">
        <v>137</v>
      </c>
      <c r="AU540" s="8" t="s">
        <v>73</v>
      </c>
    </row>
    <row r="541" spans="2:65" s="1" customFormat="1" ht="24.2" customHeight="1">
      <c r="B541" s="19"/>
      <c r="C541" s="135" t="s">
        <v>926</v>
      </c>
      <c r="D541" s="135" t="s">
        <v>194</v>
      </c>
      <c r="E541" s="136" t="s">
        <v>927</v>
      </c>
      <c r="F541" s="137" t="s">
        <v>928</v>
      </c>
      <c r="G541" s="138" t="s">
        <v>152</v>
      </c>
      <c r="H541" s="139">
        <v>23</v>
      </c>
      <c r="I541" s="189" t="s">
        <v>132</v>
      </c>
      <c r="J541" s="187"/>
      <c r="K541" s="188"/>
      <c r="L541" s="140"/>
      <c r="M541" s="141" t="s">
        <v>1</v>
      </c>
      <c r="N541" s="142" t="s">
        <v>33</v>
      </c>
      <c r="O541" s="126">
        <v>0</v>
      </c>
      <c r="P541" s="126">
        <f>O541*H541</f>
        <v>0</v>
      </c>
      <c r="Q541" s="126">
        <v>1.8500000000000001E-3</v>
      </c>
      <c r="R541" s="126">
        <f>Q541*H541</f>
        <v>4.2550000000000004E-2</v>
      </c>
      <c r="S541" s="126">
        <v>0</v>
      </c>
      <c r="T541" s="127">
        <f>S541*H541</f>
        <v>0</v>
      </c>
      <c r="AR541" s="128" t="s">
        <v>321</v>
      </c>
      <c r="AT541" s="128" t="s">
        <v>194</v>
      </c>
      <c r="AU541" s="128" t="s">
        <v>73</v>
      </c>
      <c r="AY541" s="8" t="s">
        <v>125</v>
      </c>
      <c r="BE541" s="129">
        <f>IF(N541="základní",J541,0)</f>
        <v>0</v>
      </c>
      <c r="BF541" s="129">
        <f>IF(N541="snížená",J541,0)</f>
        <v>0</v>
      </c>
      <c r="BG541" s="129">
        <f>IF(N541="zákl. přenesená",J541,0)</f>
        <v>0</v>
      </c>
      <c r="BH541" s="129">
        <f>IF(N541="sníž. přenesená",J541,0)</f>
        <v>0</v>
      </c>
      <c r="BI541" s="129">
        <f>IF(N541="nulová",J541,0)</f>
        <v>0</v>
      </c>
      <c r="BJ541" s="8" t="s">
        <v>71</v>
      </c>
      <c r="BK541" s="129" t="e">
        <f>ROUND(#REF!*H541,2)</f>
        <v>#REF!</v>
      </c>
      <c r="BL541" s="8" t="s">
        <v>223</v>
      </c>
      <c r="BM541" s="128" t="s">
        <v>929</v>
      </c>
    </row>
    <row r="542" spans="2:65" s="1" customFormat="1">
      <c r="B542" s="19"/>
      <c r="D542" s="130" t="s">
        <v>135</v>
      </c>
      <c r="F542" s="131" t="s">
        <v>928</v>
      </c>
      <c r="I542" s="8"/>
      <c r="J542" s="8"/>
      <c r="K542" s="8"/>
      <c r="L542" s="19"/>
      <c r="M542" s="132"/>
      <c r="T542" s="40"/>
      <c r="AT542" s="8" t="s">
        <v>135</v>
      </c>
      <c r="AU542" s="8" t="s">
        <v>73</v>
      </c>
    </row>
    <row r="543" spans="2:65" s="1" customFormat="1" ht="24.2" customHeight="1">
      <c r="B543" s="19"/>
      <c r="C543" s="119" t="s">
        <v>930</v>
      </c>
      <c r="D543" s="119" t="s">
        <v>128</v>
      </c>
      <c r="E543" s="120" t="s">
        <v>931</v>
      </c>
      <c r="F543" s="121" t="s">
        <v>932</v>
      </c>
      <c r="G543" s="122" t="s">
        <v>455</v>
      </c>
      <c r="H543" s="123">
        <v>9606.5640000000003</v>
      </c>
      <c r="I543" s="186" t="s">
        <v>132</v>
      </c>
      <c r="J543" s="187"/>
      <c r="K543" s="188"/>
      <c r="L543" s="19"/>
      <c r="M543" s="124" t="s">
        <v>1</v>
      </c>
      <c r="N543" s="125" t="s">
        <v>33</v>
      </c>
      <c r="O543" s="126">
        <v>0</v>
      </c>
      <c r="P543" s="126">
        <f>O543*H543</f>
        <v>0</v>
      </c>
      <c r="Q543" s="126">
        <v>0</v>
      </c>
      <c r="R543" s="126">
        <f>Q543*H543</f>
        <v>0</v>
      </c>
      <c r="S543" s="126">
        <v>0</v>
      </c>
      <c r="T543" s="127">
        <f>S543*H543</f>
        <v>0</v>
      </c>
      <c r="AR543" s="128" t="s">
        <v>223</v>
      </c>
      <c r="AT543" s="128" t="s">
        <v>128</v>
      </c>
      <c r="AU543" s="128" t="s">
        <v>73</v>
      </c>
      <c r="AY543" s="8" t="s">
        <v>125</v>
      </c>
      <c r="BE543" s="129">
        <f>IF(N543="základní",J543,0)</f>
        <v>0</v>
      </c>
      <c r="BF543" s="129">
        <f>IF(N543="snížená",J543,0)</f>
        <v>0</v>
      </c>
      <c r="BG543" s="129">
        <f>IF(N543="zákl. přenesená",J543,0)</f>
        <v>0</v>
      </c>
      <c r="BH543" s="129">
        <f>IF(N543="sníž. přenesená",J543,0)</f>
        <v>0</v>
      </c>
      <c r="BI543" s="129">
        <f>IF(N543="nulová",J543,0)</f>
        <v>0</v>
      </c>
      <c r="BJ543" s="8" t="s">
        <v>71</v>
      </c>
      <c r="BK543" s="129" t="e">
        <f>ROUND(#REF!*H543,2)</f>
        <v>#REF!</v>
      </c>
      <c r="BL543" s="8" t="s">
        <v>223</v>
      </c>
      <c r="BM543" s="128" t="s">
        <v>933</v>
      </c>
    </row>
    <row r="544" spans="2:65" s="1" customFormat="1" ht="29.25">
      <c r="B544" s="19"/>
      <c r="D544" s="130" t="s">
        <v>135</v>
      </c>
      <c r="F544" s="131" t="s">
        <v>934</v>
      </c>
      <c r="I544" s="8"/>
      <c r="J544" s="8"/>
      <c r="K544" s="8"/>
      <c r="L544" s="19"/>
      <c r="M544" s="132"/>
      <c r="T544" s="40"/>
      <c r="AT544" s="8" t="s">
        <v>135</v>
      </c>
      <c r="AU544" s="8" t="s">
        <v>73</v>
      </c>
    </row>
    <row r="545" spans="2:65" s="1" customFormat="1">
      <c r="B545" s="19"/>
      <c r="D545" s="133" t="s">
        <v>137</v>
      </c>
      <c r="F545" s="134" t="s">
        <v>935</v>
      </c>
      <c r="I545" s="8"/>
      <c r="J545" s="8"/>
      <c r="K545" s="8"/>
      <c r="L545" s="19"/>
      <c r="M545" s="132"/>
      <c r="T545" s="40"/>
      <c r="AT545" s="8" t="s">
        <v>137</v>
      </c>
      <c r="AU545" s="8" t="s">
        <v>73</v>
      </c>
    </row>
    <row r="546" spans="2:65" s="108" customFormat="1" ht="22.9" customHeight="1">
      <c r="B546" s="107"/>
      <c r="D546" s="109" t="s">
        <v>65</v>
      </c>
      <c r="E546" s="117" t="s">
        <v>936</v>
      </c>
      <c r="F546" s="117" t="s">
        <v>937</v>
      </c>
      <c r="I546" s="109"/>
      <c r="J546" s="144"/>
      <c r="K546" s="109"/>
      <c r="L546" s="107"/>
      <c r="M546" s="112"/>
      <c r="P546" s="113">
        <f>SUM(P547:P560)</f>
        <v>185.8032</v>
      </c>
      <c r="R546" s="113">
        <f>SUM(R547:R560)</f>
        <v>6.7857912000000002</v>
      </c>
      <c r="T546" s="114">
        <f>SUM(T547:T560)</f>
        <v>0</v>
      </c>
      <c r="AR546" s="109" t="s">
        <v>73</v>
      </c>
      <c r="AT546" s="115" t="s">
        <v>65</v>
      </c>
      <c r="AU546" s="115" t="s">
        <v>71</v>
      </c>
      <c r="AY546" s="109" t="s">
        <v>125</v>
      </c>
      <c r="BK546" s="116" t="e">
        <f>SUM(BK547:BK560)</f>
        <v>#REF!</v>
      </c>
    </row>
    <row r="547" spans="2:65" s="1" customFormat="1" ht="16.5" customHeight="1">
      <c r="B547" s="19"/>
      <c r="C547" s="119" t="s">
        <v>938</v>
      </c>
      <c r="D547" s="119" t="s">
        <v>128</v>
      </c>
      <c r="E547" s="120" t="s">
        <v>939</v>
      </c>
      <c r="F547" s="121" t="s">
        <v>940</v>
      </c>
      <c r="G547" s="122" t="s">
        <v>131</v>
      </c>
      <c r="H547" s="123">
        <v>248.4</v>
      </c>
      <c r="I547" s="186" t="s">
        <v>132</v>
      </c>
      <c r="J547" s="187"/>
      <c r="K547" s="188"/>
      <c r="L547" s="19"/>
      <c r="M547" s="124" t="s">
        <v>1</v>
      </c>
      <c r="N547" s="125" t="s">
        <v>33</v>
      </c>
      <c r="O547" s="126">
        <v>2.4E-2</v>
      </c>
      <c r="P547" s="126">
        <f>O547*H547</f>
        <v>5.9616000000000007</v>
      </c>
      <c r="Q547" s="126">
        <v>0</v>
      </c>
      <c r="R547" s="126">
        <f>Q547*H547</f>
        <v>0</v>
      </c>
      <c r="S547" s="126">
        <v>0</v>
      </c>
      <c r="T547" s="127">
        <f>S547*H547</f>
        <v>0</v>
      </c>
      <c r="AR547" s="128" t="s">
        <v>223</v>
      </c>
      <c r="AT547" s="128" t="s">
        <v>128</v>
      </c>
      <c r="AU547" s="128" t="s">
        <v>73</v>
      </c>
      <c r="AY547" s="8" t="s">
        <v>125</v>
      </c>
      <c r="BE547" s="129">
        <f>IF(N547="základní",J547,0)</f>
        <v>0</v>
      </c>
      <c r="BF547" s="129">
        <f>IF(N547="snížená",J547,0)</f>
        <v>0</v>
      </c>
      <c r="BG547" s="129">
        <f>IF(N547="zákl. přenesená",J547,0)</f>
        <v>0</v>
      </c>
      <c r="BH547" s="129">
        <f>IF(N547="sníž. přenesená",J547,0)</f>
        <v>0</v>
      </c>
      <c r="BI547" s="129">
        <f>IF(N547="nulová",J547,0)</f>
        <v>0</v>
      </c>
      <c r="BJ547" s="8" t="s">
        <v>71</v>
      </c>
      <c r="BK547" s="129" t="e">
        <f>ROUND(#REF!*H547,2)</f>
        <v>#REF!</v>
      </c>
      <c r="BL547" s="8" t="s">
        <v>223</v>
      </c>
      <c r="BM547" s="128" t="s">
        <v>941</v>
      </c>
    </row>
    <row r="548" spans="2:65" s="1" customFormat="1">
      <c r="B548" s="19"/>
      <c r="D548" s="130" t="s">
        <v>135</v>
      </c>
      <c r="F548" s="131" t="s">
        <v>942</v>
      </c>
      <c r="I548" s="8"/>
      <c r="J548" s="8"/>
      <c r="K548" s="8"/>
      <c r="L548" s="19"/>
      <c r="M548" s="132"/>
      <c r="T548" s="40"/>
      <c r="AT548" s="8" t="s">
        <v>135</v>
      </c>
      <c r="AU548" s="8" t="s">
        <v>73</v>
      </c>
    </row>
    <row r="549" spans="2:65" s="1" customFormat="1">
      <c r="B549" s="19"/>
      <c r="D549" s="133" t="s">
        <v>137</v>
      </c>
      <c r="F549" s="134" t="s">
        <v>943</v>
      </c>
      <c r="I549" s="8"/>
      <c r="J549" s="8"/>
      <c r="K549" s="8"/>
      <c r="L549" s="19"/>
      <c r="M549" s="132"/>
      <c r="T549" s="40"/>
      <c r="AT549" s="8" t="s">
        <v>137</v>
      </c>
      <c r="AU549" s="8" t="s">
        <v>73</v>
      </c>
    </row>
    <row r="550" spans="2:65" s="1" customFormat="1" ht="16.5" customHeight="1">
      <c r="B550" s="19"/>
      <c r="C550" s="119" t="s">
        <v>944</v>
      </c>
      <c r="D550" s="119" t="s">
        <v>128</v>
      </c>
      <c r="E550" s="120" t="s">
        <v>945</v>
      </c>
      <c r="F550" s="121" t="s">
        <v>946</v>
      </c>
      <c r="G550" s="122" t="s">
        <v>131</v>
      </c>
      <c r="H550" s="123">
        <v>248.4</v>
      </c>
      <c r="I550" s="186" t="s">
        <v>132</v>
      </c>
      <c r="J550" s="187"/>
      <c r="K550" s="188"/>
      <c r="L550" s="19"/>
      <c r="M550" s="124" t="s">
        <v>1</v>
      </c>
      <c r="N550" s="125" t="s">
        <v>33</v>
      </c>
      <c r="O550" s="126">
        <v>4.3999999999999997E-2</v>
      </c>
      <c r="P550" s="126">
        <f>O550*H550</f>
        <v>10.929599999999999</v>
      </c>
      <c r="Q550" s="126">
        <v>2.9999999999999997E-4</v>
      </c>
      <c r="R550" s="126">
        <f>Q550*H550</f>
        <v>7.4519999999999989E-2</v>
      </c>
      <c r="S550" s="126">
        <v>0</v>
      </c>
      <c r="T550" s="127">
        <f>S550*H550</f>
        <v>0</v>
      </c>
      <c r="AR550" s="128" t="s">
        <v>223</v>
      </c>
      <c r="AT550" s="128" t="s">
        <v>128</v>
      </c>
      <c r="AU550" s="128" t="s">
        <v>73</v>
      </c>
      <c r="AY550" s="8" t="s">
        <v>125</v>
      </c>
      <c r="BE550" s="129">
        <f>IF(N550="základní",J550,0)</f>
        <v>0</v>
      </c>
      <c r="BF550" s="129">
        <f>IF(N550="snížená",J550,0)</f>
        <v>0</v>
      </c>
      <c r="BG550" s="129">
        <f>IF(N550="zákl. přenesená",J550,0)</f>
        <v>0</v>
      </c>
      <c r="BH550" s="129">
        <f>IF(N550="sníž. přenesená",J550,0)</f>
        <v>0</v>
      </c>
      <c r="BI550" s="129">
        <f>IF(N550="nulová",J550,0)</f>
        <v>0</v>
      </c>
      <c r="BJ550" s="8" t="s">
        <v>71</v>
      </c>
      <c r="BK550" s="129" t="e">
        <f>ROUND(#REF!*H550,2)</f>
        <v>#REF!</v>
      </c>
      <c r="BL550" s="8" t="s">
        <v>223</v>
      </c>
      <c r="BM550" s="128" t="s">
        <v>947</v>
      </c>
    </row>
    <row r="551" spans="2:65" s="1" customFormat="1" ht="19.5">
      <c r="B551" s="19"/>
      <c r="D551" s="130" t="s">
        <v>135</v>
      </c>
      <c r="F551" s="131" t="s">
        <v>948</v>
      </c>
      <c r="I551" s="8"/>
      <c r="J551" s="8"/>
      <c r="K551" s="8"/>
      <c r="L551" s="19"/>
      <c r="M551" s="132"/>
      <c r="T551" s="40"/>
      <c r="AT551" s="8" t="s">
        <v>135</v>
      </c>
      <c r="AU551" s="8" t="s">
        <v>73</v>
      </c>
    </row>
    <row r="552" spans="2:65" s="1" customFormat="1">
      <c r="B552" s="19"/>
      <c r="D552" s="133" t="s">
        <v>137</v>
      </c>
      <c r="F552" s="134" t="s">
        <v>949</v>
      </c>
      <c r="I552" s="8"/>
      <c r="J552" s="8"/>
      <c r="K552" s="8"/>
      <c r="L552" s="19"/>
      <c r="M552" s="132"/>
      <c r="T552" s="40"/>
      <c r="AT552" s="8" t="s">
        <v>137</v>
      </c>
      <c r="AU552" s="8" t="s">
        <v>73</v>
      </c>
    </row>
    <row r="553" spans="2:65" s="1" customFormat="1" ht="33" customHeight="1">
      <c r="B553" s="19"/>
      <c r="C553" s="119" t="s">
        <v>950</v>
      </c>
      <c r="D553" s="119" t="s">
        <v>128</v>
      </c>
      <c r="E553" s="120" t="s">
        <v>951</v>
      </c>
      <c r="F553" s="121" t="s">
        <v>952</v>
      </c>
      <c r="G553" s="122" t="s">
        <v>131</v>
      </c>
      <c r="H553" s="123">
        <v>248.4</v>
      </c>
      <c r="I553" s="186" t="s">
        <v>132</v>
      </c>
      <c r="J553" s="187"/>
      <c r="K553" s="188"/>
      <c r="L553" s="19"/>
      <c r="M553" s="124" t="s">
        <v>1</v>
      </c>
      <c r="N553" s="125" t="s">
        <v>33</v>
      </c>
      <c r="O553" s="126">
        <v>0.68</v>
      </c>
      <c r="P553" s="126">
        <f>O553*H553</f>
        <v>168.91200000000001</v>
      </c>
      <c r="Q553" s="126">
        <v>7.548E-3</v>
      </c>
      <c r="R553" s="126">
        <f>Q553*H553</f>
        <v>1.8749232</v>
      </c>
      <c r="S553" s="126">
        <v>0</v>
      </c>
      <c r="T553" s="127">
        <f>S553*H553</f>
        <v>0</v>
      </c>
      <c r="AR553" s="128" t="s">
        <v>223</v>
      </c>
      <c r="AT553" s="128" t="s">
        <v>128</v>
      </c>
      <c r="AU553" s="128" t="s">
        <v>73</v>
      </c>
      <c r="AY553" s="8" t="s">
        <v>125</v>
      </c>
      <c r="BE553" s="129">
        <f>IF(N553="základní",J553,0)</f>
        <v>0</v>
      </c>
      <c r="BF553" s="129">
        <f>IF(N553="snížená",J553,0)</f>
        <v>0</v>
      </c>
      <c r="BG553" s="129">
        <f>IF(N553="zákl. přenesená",J553,0)</f>
        <v>0</v>
      </c>
      <c r="BH553" s="129">
        <f>IF(N553="sníž. přenesená",J553,0)</f>
        <v>0</v>
      </c>
      <c r="BI553" s="129">
        <f>IF(N553="nulová",J553,0)</f>
        <v>0</v>
      </c>
      <c r="BJ553" s="8" t="s">
        <v>71</v>
      </c>
      <c r="BK553" s="129" t="e">
        <f>ROUND(#REF!*H553,2)</f>
        <v>#REF!</v>
      </c>
      <c r="BL553" s="8" t="s">
        <v>223</v>
      </c>
      <c r="BM553" s="128" t="s">
        <v>953</v>
      </c>
    </row>
    <row r="554" spans="2:65" s="1" customFormat="1" ht="19.5">
      <c r="B554" s="19"/>
      <c r="D554" s="130" t="s">
        <v>135</v>
      </c>
      <c r="F554" s="131" t="s">
        <v>954</v>
      </c>
      <c r="I554" s="8"/>
      <c r="J554" s="8"/>
      <c r="K554" s="8"/>
      <c r="L554" s="19"/>
      <c r="M554" s="132"/>
      <c r="T554" s="40"/>
      <c r="AT554" s="8" t="s">
        <v>135</v>
      </c>
      <c r="AU554" s="8" t="s">
        <v>73</v>
      </c>
    </row>
    <row r="555" spans="2:65" s="1" customFormat="1">
      <c r="B555" s="19"/>
      <c r="D555" s="133" t="s">
        <v>137</v>
      </c>
      <c r="F555" s="134" t="s">
        <v>955</v>
      </c>
      <c r="I555" s="8"/>
      <c r="J555" s="8"/>
      <c r="K555" s="8"/>
      <c r="L555" s="19"/>
      <c r="M555" s="132"/>
      <c r="T555" s="40"/>
      <c r="AT555" s="8" t="s">
        <v>137</v>
      </c>
      <c r="AU555" s="8" t="s">
        <v>73</v>
      </c>
    </row>
    <row r="556" spans="2:65" s="1" customFormat="1" ht="24.2" customHeight="1">
      <c r="B556" s="19"/>
      <c r="C556" s="135" t="s">
        <v>956</v>
      </c>
      <c r="D556" s="135" t="s">
        <v>194</v>
      </c>
      <c r="E556" s="136" t="s">
        <v>957</v>
      </c>
      <c r="F556" s="137" t="s">
        <v>958</v>
      </c>
      <c r="G556" s="138" t="s">
        <v>131</v>
      </c>
      <c r="H556" s="139">
        <v>273.24</v>
      </c>
      <c r="I556" s="189" t="s">
        <v>887</v>
      </c>
      <c r="J556" s="187"/>
      <c r="K556" s="188"/>
      <c r="L556" s="140"/>
      <c r="M556" s="141" t="s">
        <v>1</v>
      </c>
      <c r="N556" s="142" t="s">
        <v>33</v>
      </c>
      <c r="O556" s="126">
        <v>0</v>
      </c>
      <c r="P556" s="126">
        <f>O556*H556</f>
        <v>0</v>
      </c>
      <c r="Q556" s="126">
        <v>1.77E-2</v>
      </c>
      <c r="R556" s="126">
        <f>Q556*H556</f>
        <v>4.8363480000000001</v>
      </c>
      <c r="S556" s="126">
        <v>0</v>
      </c>
      <c r="T556" s="127">
        <f>S556*H556</f>
        <v>0</v>
      </c>
      <c r="AR556" s="128" t="s">
        <v>321</v>
      </c>
      <c r="AT556" s="128" t="s">
        <v>194</v>
      </c>
      <c r="AU556" s="128" t="s">
        <v>73</v>
      </c>
      <c r="AY556" s="8" t="s">
        <v>125</v>
      </c>
      <c r="BE556" s="129">
        <f>IF(N556="základní",J556,0)</f>
        <v>0</v>
      </c>
      <c r="BF556" s="129">
        <f>IF(N556="snížená",J556,0)</f>
        <v>0</v>
      </c>
      <c r="BG556" s="129">
        <f>IF(N556="zákl. přenesená",J556,0)</f>
        <v>0</v>
      </c>
      <c r="BH556" s="129">
        <f>IF(N556="sníž. přenesená",J556,0)</f>
        <v>0</v>
      </c>
      <c r="BI556" s="129">
        <f>IF(N556="nulová",J556,0)</f>
        <v>0</v>
      </c>
      <c r="BJ556" s="8" t="s">
        <v>71</v>
      </c>
      <c r="BK556" s="129" t="e">
        <f>ROUND(#REF!*H556,2)</f>
        <v>#REF!</v>
      </c>
      <c r="BL556" s="8" t="s">
        <v>223</v>
      </c>
      <c r="BM556" s="128" t="s">
        <v>959</v>
      </c>
    </row>
    <row r="557" spans="2:65" s="1" customFormat="1">
      <c r="B557" s="19"/>
      <c r="D557" s="130" t="s">
        <v>135</v>
      </c>
      <c r="F557" s="131" t="s">
        <v>958</v>
      </c>
      <c r="I557" s="8"/>
      <c r="J557" s="8"/>
      <c r="K557" s="8"/>
      <c r="L557" s="19"/>
      <c r="M557" s="132"/>
      <c r="T557" s="40"/>
      <c r="AT557" s="8" t="s">
        <v>135</v>
      </c>
      <c r="AU557" s="8" t="s">
        <v>73</v>
      </c>
    </row>
    <row r="558" spans="2:65" s="1" customFormat="1" ht="24.2" customHeight="1">
      <c r="B558" s="19"/>
      <c r="C558" s="119" t="s">
        <v>960</v>
      </c>
      <c r="D558" s="119" t="s">
        <v>128</v>
      </c>
      <c r="E558" s="120" t="s">
        <v>961</v>
      </c>
      <c r="F558" s="121" t="s">
        <v>962</v>
      </c>
      <c r="G558" s="122" t="s">
        <v>455</v>
      </c>
      <c r="H558" s="123">
        <v>3525.317</v>
      </c>
      <c r="I558" s="186" t="s">
        <v>132</v>
      </c>
      <c r="J558" s="187"/>
      <c r="K558" s="188"/>
      <c r="L558" s="19"/>
      <c r="M558" s="124" t="s">
        <v>1</v>
      </c>
      <c r="N558" s="125" t="s">
        <v>33</v>
      </c>
      <c r="O558" s="126">
        <v>0</v>
      </c>
      <c r="P558" s="126">
        <f>O558*H558</f>
        <v>0</v>
      </c>
      <c r="Q558" s="126">
        <v>0</v>
      </c>
      <c r="R558" s="126">
        <f>Q558*H558</f>
        <v>0</v>
      </c>
      <c r="S558" s="126">
        <v>0</v>
      </c>
      <c r="T558" s="127">
        <f>S558*H558</f>
        <v>0</v>
      </c>
      <c r="AR558" s="128" t="s">
        <v>223</v>
      </c>
      <c r="AT558" s="128" t="s">
        <v>128</v>
      </c>
      <c r="AU558" s="128" t="s">
        <v>73</v>
      </c>
      <c r="AY558" s="8" t="s">
        <v>125</v>
      </c>
      <c r="BE558" s="129">
        <f>IF(N558="základní",J558,0)</f>
        <v>0</v>
      </c>
      <c r="BF558" s="129">
        <f>IF(N558="snížená",J558,0)</f>
        <v>0</v>
      </c>
      <c r="BG558" s="129">
        <f>IF(N558="zákl. přenesená",J558,0)</f>
        <v>0</v>
      </c>
      <c r="BH558" s="129">
        <f>IF(N558="sníž. přenesená",J558,0)</f>
        <v>0</v>
      </c>
      <c r="BI558" s="129">
        <f>IF(N558="nulová",J558,0)</f>
        <v>0</v>
      </c>
      <c r="BJ558" s="8" t="s">
        <v>71</v>
      </c>
      <c r="BK558" s="129" t="e">
        <f>ROUND(#REF!*H558,2)</f>
        <v>#REF!</v>
      </c>
      <c r="BL558" s="8" t="s">
        <v>223</v>
      </c>
      <c r="BM558" s="128" t="s">
        <v>963</v>
      </c>
    </row>
    <row r="559" spans="2:65" s="1" customFormat="1" ht="29.25">
      <c r="B559" s="19"/>
      <c r="D559" s="130" t="s">
        <v>135</v>
      </c>
      <c r="F559" s="131" t="s">
        <v>964</v>
      </c>
      <c r="I559" s="8"/>
      <c r="J559" s="8"/>
      <c r="K559" s="8"/>
      <c r="L559" s="19"/>
      <c r="M559" s="132"/>
      <c r="T559" s="40"/>
      <c r="AT559" s="8" t="s">
        <v>135</v>
      </c>
      <c r="AU559" s="8" t="s">
        <v>73</v>
      </c>
    </row>
    <row r="560" spans="2:65" s="1" customFormat="1">
      <c r="B560" s="19"/>
      <c r="D560" s="133" t="s">
        <v>137</v>
      </c>
      <c r="F560" s="134" t="s">
        <v>965</v>
      </c>
      <c r="I560" s="8"/>
      <c r="J560" s="8"/>
      <c r="K560" s="8"/>
      <c r="L560" s="19"/>
      <c r="M560" s="132"/>
      <c r="T560" s="40"/>
      <c r="AT560" s="8" t="s">
        <v>137</v>
      </c>
      <c r="AU560" s="8" t="s">
        <v>73</v>
      </c>
    </row>
    <row r="561" spans="2:65" s="108" customFormat="1" ht="22.9" customHeight="1">
      <c r="B561" s="107"/>
      <c r="D561" s="109" t="s">
        <v>65</v>
      </c>
      <c r="E561" s="117" t="s">
        <v>966</v>
      </c>
      <c r="F561" s="117" t="s">
        <v>967</v>
      </c>
      <c r="I561" s="109"/>
      <c r="J561" s="144"/>
      <c r="K561" s="109"/>
      <c r="L561" s="107"/>
      <c r="M561" s="112"/>
      <c r="P561" s="113">
        <f>SUM(P562:P580)</f>
        <v>442.63537500000001</v>
      </c>
      <c r="R561" s="113">
        <f>SUM(R562:R580)</f>
        <v>3.0977584472999999</v>
      </c>
      <c r="T561" s="114">
        <f>SUM(T562:T580)</f>
        <v>0</v>
      </c>
      <c r="AR561" s="109" t="s">
        <v>73</v>
      </c>
      <c r="AT561" s="115" t="s">
        <v>65</v>
      </c>
      <c r="AU561" s="115" t="s">
        <v>71</v>
      </c>
      <c r="AY561" s="109" t="s">
        <v>125</v>
      </c>
      <c r="BK561" s="116" t="e">
        <f>SUM(BK562:BK580)</f>
        <v>#REF!</v>
      </c>
    </row>
    <row r="562" spans="2:65" s="1" customFormat="1" ht="16.5" customHeight="1">
      <c r="B562" s="19"/>
      <c r="C562" s="119" t="s">
        <v>968</v>
      </c>
      <c r="D562" s="119" t="s">
        <v>128</v>
      </c>
      <c r="E562" s="120" t="s">
        <v>969</v>
      </c>
      <c r="F562" s="121" t="s">
        <v>970</v>
      </c>
      <c r="G562" s="122" t="s">
        <v>131</v>
      </c>
      <c r="H562" s="123">
        <v>958.72500000000002</v>
      </c>
      <c r="I562" s="186" t="s">
        <v>132</v>
      </c>
      <c r="J562" s="187"/>
      <c r="K562" s="188"/>
      <c r="L562" s="19"/>
      <c r="M562" s="124" t="s">
        <v>1</v>
      </c>
      <c r="N562" s="125" t="s">
        <v>33</v>
      </c>
      <c r="O562" s="126">
        <v>2.4E-2</v>
      </c>
      <c r="P562" s="126">
        <f>O562*H562</f>
        <v>23.009399999999999</v>
      </c>
      <c r="Q562" s="126">
        <v>0</v>
      </c>
      <c r="R562" s="126">
        <f>Q562*H562</f>
        <v>0</v>
      </c>
      <c r="S562" s="126">
        <v>0</v>
      </c>
      <c r="T562" s="127">
        <f>S562*H562</f>
        <v>0</v>
      </c>
      <c r="AR562" s="128" t="s">
        <v>223</v>
      </c>
      <c r="AT562" s="128" t="s">
        <v>128</v>
      </c>
      <c r="AU562" s="128" t="s">
        <v>73</v>
      </c>
      <c r="AY562" s="8" t="s">
        <v>125</v>
      </c>
      <c r="BE562" s="129">
        <f>IF(N562="základní",J562,0)</f>
        <v>0</v>
      </c>
      <c r="BF562" s="129">
        <f>IF(N562="snížená",J562,0)</f>
        <v>0</v>
      </c>
      <c r="BG562" s="129">
        <f>IF(N562="zákl. přenesená",J562,0)</f>
        <v>0</v>
      </c>
      <c r="BH562" s="129">
        <f>IF(N562="sníž. přenesená",J562,0)</f>
        <v>0</v>
      </c>
      <c r="BI562" s="129">
        <f>IF(N562="nulová",J562,0)</f>
        <v>0</v>
      </c>
      <c r="BJ562" s="8" t="s">
        <v>71</v>
      </c>
      <c r="BK562" s="129" t="e">
        <f>ROUND(#REF!*H562,2)</f>
        <v>#REF!</v>
      </c>
      <c r="BL562" s="8" t="s">
        <v>223</v>
      </c>
      <c r="BM562" s="128" t="s">
        <v>971</v>
      </c>
    </row>
    <row r="563" spans="2:65" s="1" customFormat="1">
      <c r="B563" s="19"/>
      <c r="D563" s="130" t="s">
        <v>135</v>
      </c>
      <c r="F563" s="131" t="s">
        <v>972</v>
      </c>
      <c r="I563" s="8"/>
      <c r="J563" s="8"/>
      <c r="K563" s="8"/>
      <c r="L563" s="19"/>
      <c r="M563" s="132"/>
      <c r="T563" s="40"/>
      <c r="AT563" s="8" t="s">
        <v>135</v>
      </c>
      <c r="AU563" s="8" t="s">
        <v>73</v>
      </c>
    </row>
    <row r="564" spans="2:65" s="1" customFormat="1">
      <c r="B564" s="19"/>
      <c r="D564" s="133" t="s">
        <v>137</v>
      </c>
      <c r="F564" s="134" t="s">
        <v>973</v>
      </c>
      <c r="I564" s="8"/>
      <c r="J564" s="8"/>
      <c r="K564" s="8"/>
      <c r="L564" s="19"/>
      <c r="M564" s="132"/>
      <c r="T564" s="40"/>
      <c r="AT564" s="8" t="s">
        <v>137</v>
      </c>
      <c r="AU564" s="8" t="s">
        <v>73</v>
      </c>
    </row>
    <row r="565" spans="2:65" s="1" customFormat="1" ht="24.2" customHeight="1">
      <c r="B565" s="19"/>
      <c r="C565" s="119" t="s">
        <v>974</v>
      </c>
      <c r="D565" s="119" t="s">
        <v>128</v>
      </c>
      <c r="E565" s="120" t="s">
        <v>975</v>
      </c>
      <c r="F565" s="121" t="s">
        <v>976</v>
      </c>
      <c r="G565" s="122" t="s">
        <v>131</v>
      </c>
      <c r="H565" s="123">
        <v>958.72500000000002</v>
      </c>
      <c r="I565" s="186" t="s">
        <v>132</v>
      </c>
      <c r="J565" s="187"/>
      <c r="K565" s="188"/>
      <c r="L565" s="19"/>
      <c r="M565" s="124" t="s">
        <v>1</v>
      </c>
      <c r="N565" s="125" t="s">
        <v>33</v>
      </c>
      <c r="O565" s="126">
        <v>5.8000000000000003E-2</v>
      </c>
      <c r="P565" s="126">
        <f>O565*H565</f>
        <v>55.606050000000003</v>
      </c>
      <c r="Q565" s="126">
        <v>3.3000000000000003E-5</v>
      </c>
      <c r="R565" s="126">
        <f>Q565*H565</f>
        <v>3.1637925000000004E-2</v>
      </c>
      <c r="S565" s="126">
        <v>0</v>
      </c>
      <c r="T565" s="127">
        <f>S565*H565</f>
        <v>0</v>
      </c>
      <c r="AR565" s="128" t="s">
        <v>223</v>
      </c>
      <c r="AT565" s="128" t="s">
        <v>128</v>
      </c>
      <c r="AU565" s="128" t="s">
        <v>73</v>
      </c>
      <c r="AY565" s="8" t="s">
        <v>125</v>
      </c>
      <c r="BE565" s="129">
        <f>IF(N565="základní",J565,0)</f>
        <v>0</v>
      </c>
      <c r="BF565" s="129">
        <f>IF(N565="snížená",J565,0)</f>
        <v>0</v>
      </c>
      <c r="BG565" s="129">
        <f>IF(N565="zákl. přenesená",J565,0)</f>
        <v>0</v>
      </c>
      <c r="BH565" s="129">
        <f>IF(N565="sníž. přenesená",J565,0)</f>
        <v>0</v>
      </c>
      <c r="BI565" s="129">
        <f>IF(N565="nulová",J565,0)</f>
        <v>0</v>
      </c>
      <c r="BJ565" s="8" t="s">
        <v>71</v>
      </c>
      <c r="BK565" s="129" t="e">
        <f>ROUND(#REF!*H565,2)</f>
        <v>#REF!</v>
      </c>
      <c r="BL565" s="8" t="s">
        <v>223</v>
      </c>
      <c r="BM565" s="128" t="s">
        <v>977</v>
      </c>
    </row>
    <row r="566" spans="2:65" s="1" customFormat="1" ht="19.5">
      <c r="B566" s="19"/>
      <c r="D566" s="130" t="s">
        <v>135</v>
      </c>
      <c r="F566" s="131" t="s">
        <v>978</v>
      </c>
      <c r="I566" s="8"/>
      <c r="J566" s="8"/>
      <c r="K566" s="8"/>
      <c r="L566" s="19"/>
      <c r="M566" s="132"/>
      <c r="T566" s="40"/>
      <c r="AT566" s="8" t="s">
        <v>135</v>
      </c>
      <c r="AU566" s="8" t="s">
        <v>73</v>
      </c>
    </row>
    <row r="567" spans="2:65" s="1" customFormat="1">
      <c r="B567" s="19"/>
      <c r="D567" s="133" t="s">
        <v>137</v>
      </c>
      <c r="F567" s="134" t="s">
        <v>979</v>
      </c>
      <c r="I567" s="8"/>
      <c r="J567" s="8"/>
      <c r="K567" s="8"/>
      <c r="L567" s="19"/>
      <c r="M567" s="132"/>
      <c r="T567" s="40"/>
      <c r="AT567" s="8" t="s">
        <v>137</v>
      </c>
      <c r="AU567" s="8" t="s">
        <v>73</v>
      </c>
    </row>
    <row r="568" spans="2:65" s="1" customFormat="1" ht="16.5" customHeight="1">
      <c r="B568" s="19"/>
      <c r="C568" s="119" t="s">
        <v>980</v>
      </c>
      <c r="D568" s="119" t="s">
        <v>128</v>
      </c>
      <c r="E568" s="120" t="s">
        <v>981</v>
      </c>
      <c r="F568" s="121" t="s">
        <v>982</v>
      </c>
      <c r="G568" s="122" t="s">
        <v>131</v>
      </c>
      <c r="H568" s="123">
        <v>958.72500000000002</v>
      </c>
      <c r="I568" s="186" t="s">
        <v>132</v>
      </c>
      <c r="J568" s="187"/>
      <c r="K568" s="188"/>
      <c r="L568" s="19"/>
      <c r="M568" s="124" t="s">
        <v>1</v>
      </c>
      <c r="N568" s="125" t="s">
        <v>33</v>
      </c>
      <c r="O568" s="126">
        <v>0.23300000000000001</v>
      </c>
      <c r="P568" s="126">
        <f>O568*H568</f>
        <v>223.38292500000003</v>
      </c>
      <c r="Q568" s="126">
        <v>2.9999999999999997E-4</v>
      </c>
      <c r="R568" s="126">
        <f>Q568*H568</f>
        <v>0.28761749999999997</v>
      </c>
      <c r="S568" s="126">
        <v>0</v>
      </c>
      <c r="T568" s="127">
        <f>S568*H568</f>
        <v>0</v>
      </c>
      <c r="AR568" s="128" t="s">
        <v>223</v>
      </c>
      <c r="AT568" s="128" t="s">
        <v>128</v>
      </c>
      <c r="AU568" s="128" t="s">
        <v>73</v>
      </c>
      <c r="AY568" s="8" t="s">
        <v>125</v>
      </c>
      <c r="BE568" s="129">
        <f>IF(N568="základní",J568,0)</f>
        <v>0</v>
      </c>
      <c r="BF568" s="129">
        <f>IF(N568="snížená",J568,0)</f>
        <v>0</v>
      </c>
      <c r="BG568" s="129">
        <f>IF(N568="zákl. přenesená",J568,0)</f>
        <v>0</v>
      </c>
      <c r="BH568" s="129">
        <f>IF(N568="sníž. přenesená",J568,0)</f>
        <v>0</v>
      </c>
      <c r="BI568" s="129">
        <f>IF(N568="nulová",J568,0)</f>
        <v>0</v>
      </c>
      <c r="BJ568" s="8" t="s">
        <v>71</v>
      </c>
      <c r="BK568" s="129" t="e">
        <f>ROUND(#REF!*H568,2)</f>
        <v>#REF!</v>
      </c>
      <c r="BL568" s="8" t="s">
        <v>223</v>
      </c>
      <c r="BM568" s="128" t="s">
        <v>983</v>
      </c>
    </row>
    <row r="569" spans="2:65" s="1" customFormat="1">
      <c r="B569" s="19"/>
      <c r="D569" s="130" t="s">
        <v>135</v>
      </c>
      <c r="F569" s="131" t="s">
        <v>984</v>
      </c>
      <c r="I569" s="8"/>
      <c r="J569" s="8"/>
      <c r="K569" s="8"/>
      <c r="L569" s="19"/>
      <c r="M569" s="132"/>
      <c r="T569" s="40"/>
      <c r="AT569" s="8" t="s">
        <v>135</v>
      </c>
      <c r="AU569" s="8" t="s">
        <v>73</v>
      </c>
    </row>
    <row r="570" spans="2:65" s="1" customFormat="1">
      <c r="B570" s="19"/>
      <c r="D570" s="133" t="s">
        <v>137</v>
      </c>
      <c r="F570" s="134" t="s">
        <v>985</v>
      </c>
      <c r="I570" s="8"/>
      <c r="J570" s="8"/>
      <c r="K570" s="8"/>
      <c r="L570" s="19"/>
      <c r="M570" s="132"/>
      <c r="T570" s="40"/>
      <c r="AT570" s="8" t="s">
        <v>137</v>
      </c>
      <c r="AU570" s="8" t="s">
        <v>73</v>
      </c>
    </row>
    <row r="571" spans="2:65" s="1" customFormat="1" ht="37.9" customHeight="1">
      <c r="B571" s="19"/>
      <c r="C571" s="135" t="s">
        <v>986</v>
      </c>
      <c r="D571" s="135" t="s">
        <v>194</v>
      </c>
      <c r="E571" s="136" t="s">
        <v>987</v>
      </c>
      <c r="F571" s="137" t="s">
        <v>988</v>
      </c>
      <c r="G571" s="138" t="s">
        <v>131</v>
      </c>
      <c r="H571" s="139">
        <v>1054.598</v>
      </c>
      <c r="I571" s="189" t="s">
        <v>132</v>
      </c>
      <c r="J571" s="187"/>
      <c r="K571" s="188"/>
      <c r="L571" s="140"/>
      <c r="M571" s="141" t="s">
        <v>1</v>
      </c>
      <c r="N571" s="142" t="s">
        <v>33</v>
      </c>
      <c r="O571" s="126">
        <v>0</v>
      </c>
      <c r="P571" s="126">
        <f>O571*H571</f>
        <v>0</v>
      </c>
      <c r="Q571" s="126">
        <v>2.3999999999999998E-3</v>
      </c>
      <c r="R571" s="126">
        <f>Q571*H571</f>
        <v>2.5310351999999998</v>
      </c>
      <c r="S571" s="126">
        <v>0</v>
      </c>
      <c r="T571" s="127">
        <f>S571*H571</f>
        <v>0</v>
      </c>
      <c r="AR571" s="128" t="s">
        <v>321</v>
      </c>
      <c r="AT571" s="128" t="s">
        <v>194</v>
      </c>
      <c r="AU571" s="128" t="s">
        <v>73</v>
      </c>
      <c r="AY571" s="8" t="s">
        <v>125</v>
      </c>
      <c r="BE571" s="129">
        <f>IF(N571="základní",J571,0)</f>
        <v>0</v>
      </c>
      <c r="BF571" s="129">
        <f>IF(N571="snížená",J571,0)</f>
        <v>0</v>
      </c>
      <c r="BG571" s="129">
        <f>IF(N571="zákl. přenesená",J571,0)</f>
        <v>0</v>
      </c>
      <c r="BH571" s="129">
        <f>IF(N571="sníž. přenesená",J571,0)</f>
        <v>0</v>
      </c>
      <c r="BI571" s="129">
        <f>IF(N571="nulová",J571,0)</f>
        <v>0</v>
      </c>
      <c r="BJ571" s="8" t="s">
        <v>71</v>
      </c>
      <c r="BK571" s="129" t="e">
        <f>ROUND(#REF!*H571,2)</f>
        <v>#REF!</v>
      </c>
      <c r="BL571" s="8" t="s">
        <v>223</v>
      </c>
      <c r="BM571" s="128" t="s">
        <v>989</v>
      </c>
    </row>
    <row r="572" spans="2:65" s="1" customFormat="1" ht="19.5">
      <c r="B572" s="19"/>
      <c r="D572" s="130" t="s">
        <v>135</v>
      </c>
      <c r="F572" s="131" t="s">
        <v>988</v>
      </c>
      <c r="I572" s="8"/>
      <c r="J572" s="8"/>
      <c r="K572" s="8"/>
      <c r="L572" s="19"/>
      <c r="M572" s="132"/>
      <c r="T572" s="40"/>
      <c r="AT572" s="8" t="s">
        <v>135</v>
      </c>
      <c r="AU572" s="8" t="s">
        <v>73</v>
      </c>
    </row>
    <row r="573" spans="2:65" s="1" customFormat="1" ht="16.5" customHeight="1">
      <c r="B573" s="19"/>
      <c r="C573" s="119" t="s">
        <v>990</v>
      </c>
      <c r="D573" s="119" t="s">
        <v>128</v>
      </c>
      <c r="E573" s="120" t="s">
        <v>991</v>
      </c>
      <c r="F573" s="121" t="s">
        <v>992</v>
      </c>
      <c r="G573" s="122" t="s">
        <v>250</v>
      </c>
      <c r="H573" s="123">
        <v>777</v>
      </c>
      <c r="I573" s="186" t="s">
        <v>132</v>
      </c>
      <c r="J573" s="187"/>
      <c r="K573" s="188"/>
      <c r="L573" s="19"/>
      <c r="M573" s="124" t="s">
        <v>1</v>
      </c>
      <c r="N573" s="125" t="s">
        <v>33</v>
      </c>
      <c r="O573" s="126">
        <v>0.18099999999999999</v>
      </c>
      <c r="P573" s="126">
        <f>O573*H573</f>
        <v>140.637</v>
      </c>
      <c r="Q573" s="126">
        <v>1.26999E-5</v>
      </c>
      <c r="R573" s="126">
        <f>Q573*H573</f>
        <v>9.8678223000000006E-3</v>
      </c>
      <c r="S573" s="126">
        <v>0</v>
      </c>
      <c r="T573" s="127">
        <f>S573*H573</f>
        <v>0</v>
      </c>
      <c r="AR573" s="128" t="s">
        <v>223</v>
      </c>
      <c r="AT573" s="128" t="s">
        <v>128</v>
      </c>
      <c r="AU573" s="128" t="s">
        <v>73</v>
      </c>
      <c r="AY573" s="8" t="s">
        <v>125</v>
      </c>
      <c r="BE573" s="129">
        <f>IF(N573="základní",J573,0)</f>
        <v>0</v>
      </c>
      <c r="BF573" s="129">
        <f>IF(N573="snížená",J573,0)</f>
        <v>0</v>
      </c>
      <c r="BG573" s="129">
        <f>IF(N573="zákl. přenesená",J573,0)</f>
        <v>0</v>
      </c>
      <c r="BH573" s="129">
        <f>IF(N573="sníž. přenesená",J573,0)</f>
        <v>0</v>
      </c>
      <c r="BI573" s="129">
        <f>IF(N573="nulová",J573,0)</f>
        <v>0</v>
      </c>
      <c r="BJ573" s="8" t="s">
        <v>71</v>
      </c>
      <c r="BK573" s="129" t="e">
        <f>ROUND(#REF!*H573,2)</f>
        <v>#REF!</v>
      </c>
      <c r="BL573" s="8" t="s">
        <v>223</v>
      </c>
      <c r="BM573" s="128" t="s">
        <v>993</v>
      </c>
    </row>
    <row r="574" spans="2:65" s="1" customFormat="1">
      <c r="B574" s="19"/>
      <c r="D574" s="130" t="s">
        <v>135</v>
      </c>
      <c r="F574" s="131" t="s">
        <v>994</v>
      </c>
      <c r="I574" s="8"/>
      <c r="J574" s="8"/>
      <c r="K574" s="8"/>
      <c r="L574" s="19"/>
      <c r="M574" s="132"/>
      <c r="T574" s="40"/>
      <c r="AT574" s="8" t="s">
        <v>135</v>
      </c>
      <c r="AU574" s="8" t="s">
        <v>73</v>
      </c>
    </row>
    <row r="575" spans="2:65" s="1" customFormat="1">
      <c r="B575" s="19"/>
      <c r="D575" s="133" t="s">
        <v>137</v>
      </c>
      <c r="F575" s="134" t="s">
        <v>995</v>
      </c>
      <c r="I575" s="8"/>
      <c r="J575" s="8"/>
      <c r="K575" s="8"/>
      <c r="L575" s="19"/>
      <c r="M575" s="132"/>
      <c r="T575" s="40"/>
      <c r="AT575" s="8" t="s">
        <v>137</v>
      </c>
      <c r="AU575" s="8" t="s">
        <v>73</v>
      </c>
    </row>
    <row r="576" spans="2:65" s="1" customFormat="1" ht="16.5" customHeight="1">
      <c r="B576" s="19"/>
      <c r="C576" s="135" t="s">
        <v>996</v>
      </c>
      <c r="D576" s="135" t="s">
        <v>194</v>
      </c>
      <c r="E576" s="136" t="s">
        <v>997</v>
      </c>
      <c r="F576" s="137" t="s">
        <v>998</v>
      </c>
      <c r="G576" s="138" t="s">
        <v>250</v>
      </c>
      <c r="H576" s="139">
        <v>792</v>
      </c>
      <c r="I576" s="189" t="s">
        <v>132</v>
      </c>
      <c r="J576" s="187"/>
      <c r="K576" s="188"/>
      <c r="L576" s="140"/>
      <c r="M576" s="141" t="s">
        <v>1</v>
      </c>
      <c r="N576" s="142" t="s">
        <v>33</v>
      </c>
      <c r="O576" s="126">
        <v>0</v>
      </c>
      <c r="P576" s="126">
        <f>O576*H576</f>
        <v>0</v>
      </c>
      <c r="Q576" s="126">
        <v>2.9999999999999997E-4</v>
      </c>
      <c r="R576" s="126">
        <f>Q576*H576</f>
        <v>0.23759999999999998</v>
      </c>
      <c r="S576" s="126">
        <v>0</v>
      </c>
      <c r="T576" s="127">
        <f>S576*H576</f>
        <v>0</v>
      </c>
      <c r="AR576" s="128" t="s">
        <v>321</v>
      </c>
      <c r="AT576" s="128" t="s">
        <v>194</v>
      </c>
      <c r="AU576" s="128" t="s">
        <v>73</v>
      </c>
      <c r="AY576" s="8" t="s">
        <v>125</v>
      </c>
      <c r="BE576" s="129">
        <f>IF(N576="základní",J576,0)</f>
        <v>0</v>
      </c>
      <c r="BF576" s="129">
        <f>IF(N576="snížená",J576,0)</f>
        <v>0</v>
      </c>
      <c r="BG576" s="129">
        <f>IF(N576="zákl. přenesená",J576,0)</f>
        <v>0</v>
      </c>
      <c r="BH576" s="129">
        <f>IF(N576="sníž. přenesená",J576,0)</f>
        <v>0</v>
      </c>
      <c r="BI576" s="129">
        <f>IF(N576="nulová",J576,0)</f>
        <v>0</v>
      </c>
      <c r="BJ576" s="8" t="s">
        <v>71</v>
      </c>
      <c r="BK576" s="129" t="e">
        <f>ROUND(#REF!*H576,2)</f>
        <v>#REF!</v>
      </c>
      <c r="BL576" s="8" t="s">
        <v>223</v>
      </c>
      <c r="BM576" s="128" t="s">
        <v>999</v>
      </c>
    </row>
    <row r="577" spans="2:65" s="1" customFormat="1">
      <c r="B577" s="19"/>
      <c r="D577" s="130" t="s">
        <v>135</v>
      </c>
      <c r="F577" s="131" t="s">
        <v>998</v>
      </c>
      <c r="I577" s="8"/>
      <c r="J577" s="8"/>
      <c r="K577" s="8"/>
      <c r="L577" s="19"/>
      <c r="M577" s="132"/>
      <c r="T577" s="40"/>
      <c r="AT577" s="8" t="s">
        <v>135</v>
      </c>
      <c r="AU577" s="8" t="s">
        <v>73</v>
      </c>
    </row>
    <row r="578" spans="2:65" s="1" customFormat="1" ht="24.2" customHeight="1">
      <c r="B578" s="19"/>
      <c r="C578" s="119" t="s">
        <v>1000</v>
      </c>
      <c r="D578" s="119" t="s">
        <v>128</v>
      </c>
      <c r="E578" s="120" t="s">
        <v>1001</v>
      </c>
      <c r="F578" s="121" t="s">
        <v>1002</v>
      </c>
      <c r="G578" s="122" t="s">
        <v>455</v>
      </c>
      <c r="H578" s="123">
        <v>8682.9249999999993</v>
      </c>
      <c r="I578" s="186" t="s">
        <v>132</v>
      </c>
      <c r="J578" s="187"/>
      <c r="K578" s="188"/>
      <c r="L578" s="19"/>
      <c r="M578" s="124" t="s">
        <v>1</v>
      </c>
      <c r="N578" s="125" t="s">
        <v>33</v>
      </c>
      <c r="O578" s="126">
        <v>0</v>
      </c>
      <c r="P578" s="126">
        <f>O578*H578</f>
        <v>0</v>
      </c>
      <c r="Q578" s="126">
        <v>0</v>
      </c>
      <c r="R578" s="126">
        <f>Q578*H578</f>
        <v>0</v>
      </c>
      <c r="S578" s="126">
        <v>0</v>
      </c>
      <c r="T578" s="127">
        <f>S578*H578</f>
        <v>0</v>
      </c>
      <c r="AR578" s="128" t="s">
        <v>223</v>
      </c>
      <c r="AT578" s="128" t="s">
        <v>128</v>
      </c>
      <c r="AU578" s="128" t="s">
        <v>73</v>
      </c>
      <c r="AY578" s="8" t="s">
        <v>125</v>
      </c>
      <c r="BE578" s="129">
        <f>IF(N578="základní",J578,0)</f>
        <v>0</v>
      </c>
      <c r="BF578" s="129">
        <f>IF(N578="snížená",J578,0)</f>
        <v>0</v>
      </c>
      <c r="BG578" s="129">
        <f>IF(N578="zákl. přenesená",J578,0)</f>
        <v>0</v>
      </c>
      <c r="BH578" s="129">
        <f>IF(N578="sníž. přenesená",J578,0)</f>
        <v>0</v>
      </c>
      <c r="BI578" s="129">
        <f>IF(N578="nulová",J578,0)</f>
        <v>0</v>
      </c>
      <c r="BJ578" s="8" t="s">
        <v>71</v>
      </c>
      <c r="BK578" s="129" t="e">
        <f>ROUND(#REF!*H578,2)</f>
        <v>#REF!</v>
      </c>
      <c r="BL578" s="8" t="s">
        <v>223</v>
      </c>
      <c r="BM578" s="128" t="s">
        <v>1003</v>
      </c>
    </row>
    <row r="579" spans="2:65" s="1" customFormat="1" ht="29.25">
      <c r="B579" s="19"/>
      <c r="D579" s="130" t="s">
        <v>135</v>
      </c>
      <c r="F579" s="131" t="s">
        <v>1004</v>
      </c>
      <c r="I579" s="8"/>
      <c r="J579" s="8"/>
      <c r="K579" s="8"/>
      <c r="L579" s="19"/>
      <c r="M579" s="132"/>
      <c r="T579" s="40"/>
      <c r="AT579" s="8" t="s">
        <v>135</v>
      </c>
      <c r="AU579" s="8" t="s">
        <v>73</v>
      </c>
    </row>
    <row r="580" spans="2:65" s="1" customFormat="1">
      <c r="B580" s="19"/>
      <c r="D580" s="133" t="s">
        <v>137</v>
      </c>
      <c r="F580" s="134" t="s">
        <v>1005</v>
      </c>
      <c r="I580" s="8"/>
      <c r="J580" s="8"/>
      <c r="K580" s="8"/>
      <c r="L580" s="19"/>
      <c r="M580" s="132"/>
      <c r="T580" s="40"/>
      <c r="AT580" s="8" t="s">
        <v>137</v>
      </c>
      <c r="AU580" s="8" t="s">
        <v>73</v>
      </c>
    </row>
    <row r="581" spans="2:65" s="108" customFormat="1" ht="22.9" customHeight="1">
      <c r="B581" s="107"/>
      <c r="D581" s="109" t="s">
        <v>65</v>
      </c>
      <c r="E581" s="117" t="s">
        <v>1006</v>
      </c>
      <c r="F581" s="117" t="s">
        <v>1007</v>
      </c>
      <c r="I581" s="109"/>
      <c r="J581" s="144"/>
      <c r="K581" s="109"/>
      <c r="L581" s="107"/>
      <c r="M581" s="112"/>
      <c r="P581" s="113">
        <f>SUM(P582:P604)</f>
        <v>980.72154999999987</v>
      </c>
      <c r="R581" s="113">
        <f>SUM(R582:R604)</f>
        <v>18.574738800000002</v>
      </c>
      <c r="T581" s="114">
        <f>SUM(T582:T604)</f>
        <v>23.763959999999997</v>
      </c>
      <c r="AR581" s="109" t="s">
        <v>73</v>
      </c>
      <c r="AT581" s="115" t="s">
        <v>65</v>
      </c>
      <c r="AU581" s="115" t="s">
        <v>71</v>
      </c>
      <c r="AY581" s="109" t="s">
        <v>125</v>
      </c>
      <c r="BK581" s="116" t="e">
        <f>SUM(BK582:BK604)</f>
        <v>#REF!</v>
      </c>
    </row>
    <row r="582" spans="2:65" s="1" customFormat="1" ht="16.5" customHeight="1">
      <c r="B582" s="19"/>
      <c r="C582" s="119" t="s">
        <v>1008</v>
      </c>
      <c r="D582" s="119" t="s">
        <v>128</v>
      </c>
      <c r="E582" s="120" t="s">
        <v>1009</v>
      </c>
      <c r="F582" s="121" t="s">
        <v>1010</v>
      </c>
      <c r="G582" s="122" t="s">
        <v>131</v>
      </c>
      <c r="H582" s="123">
        <v>873.67499999999995</v>
      </c>
      <c r="I582" s="186" t="s">
        <v>132</v>
      </c>
      <c r="J582" s="187"/>
      <c r="K582" s="188"/>
      <c r="L582" s="19"/>
      <c r="M582" s="124" t="s">
        <v>1</v>
      </c>
      <c r="N582" s="125" t="s">
        <v>33</v>
      </c>
      <c r="O582" s="126">
        <v>4.3999999999999997E-2</v>
      </c>
      <c r="P582" s="126">
        <f>O582*H582</f>
        <v>38.441699999999997</v>
      </c>
      <c r="Q582" s="126">
        <v>2.9999999999999997E-4</v>
      </c>
      <c r="R582" s="126">
        <f>Q582*H582</f>
        <v>0.26210249999999996</v>
      </c>
      <c r="S582" s="126">
        <v>0</v>
      </c>
      <c r="T582" s="127">
        <f>S582*H582</f>
        <v>0</v>
      </c>
      <c r="AR582" s="128" t="s">
        <v>223</v>
      </c>
      <c r="AT582" s="128" t="s">
        <v>128</v>
      </c>
      <c r="AU582" s="128" t="s">
        <v>73</v>
      </c>
      <c r="AY582" s="8" t="s">
        <v>125</v>
      </c>
      <c r="BE582" s="129">
        <f>IF(N582="základní",J582,0)</f>
        <v>0</v>
      </c>
      <c r="BF582" s="129">
        <f>IF(N582="snížená",J582,0)</f>
        <v>0</v>
      </c>
      <c r="BG582" s="129">
        <f>IF(N582="zákl. přenesená",J582,0)</f>
        <v>0</v>
      </c>
      <c r="BH582" s="129">
        <f>IF(N582="sníž. přenesená",J582,0)</f>
        <v>0</v>
      </c>
      <c r="BI582" s="129">
        <f>IF(N582="nulová",J582,0)</f>
        <v>0</v>
      </c>
      <c r="BJ582" s="8" t="s">
        <v>71</v>
      </c>
      <c r="BK582" s="129" t="e">
        <f>ROUND(#REF!*H582,2)</f>
        <v>#REF!</v>
      </c>
      <c r="BL582" s="8" t="s">
        <v>223</v>
      </c>
      <c r="BM582" s="128" t="s">
        <v>1011</v>
      </c>
    </row>
    <row r="583" spans="2:65" s="1" customFormat="1" ht="19.5">
      <c r="B583" s="19"/>
      <c r="D583" s="130" t="s">
        <v>135</v>
      </c>
      <c r="F583" s="131" t="s">
        <v>1012</v>
      </c>
      <c r="I583" s="8"/>
      <c r="J583" s="8"/>
      <c r="K583" s="8"/>
      <c r="L583" s="19"/>
      <c r="M583" s="132"/>
      <c r="T583" s="40"/>
      <c r="AT583" s="8" t="s">
        <v>135</v>
      </c>
      <c r="AU583" s="8" t="s">
        <v>73</v>
      </c>
    </row>
    <row r="584" spans="2:65" s="1" customFormat="1">
      <c r="B584" s="19"/>
      <c r="D584" s="133" t="s">
        <v>137</v>
      </c>
      <c r="F584" s="134" t="s">
        <v>1013</v>
      </c>
      <c r="I584" s="8"/>
      <c r="J584" s="8"/>
      <c r="K584" s="8"/>
      <c r="L584" s="19"/>
      <c r="M584" s="132"/>
      <c r="T584" s="40"/>
      <c r="AT584" s="8" t="s">
        <v>137</v>
      </c>
      <c r="AU584" s="8" t="s">
        <v>73</v>
      </c>
    </row>
    <row r="585" spans="2:65" s="1" customFormat="1" ht="24.2" customHeight="1">
      <c r="B585" s="19"/>
      <c r="C585" s="119" t="s">
        <v>1014</v>
      </c>
      <c r="D585" s="119" t="s">
        <v>128</v>
      </c>
      <c r="E585" s="120" t="s">
        <v>1015</v>
      </c>
      <c r="F585" s="121" t="s">
        <v>1016</v>
      </c>
      <c r="G585" s="122" t="s">
        <v>131</v>
      </c>
      <c r="H585" s="123">
        <v>873.67499999999995</v>
      </c>
      <c r="I585" s="186" t="s">
        <v>132</v>
      </c>
      <c r="J585" s="187"/>
      <c r="K585" s="188"/>
      <c r="L585" s="19"/>
      <c r="M585" s="124" t="s">
        <v>1</v>
      </c>
      <c r="N585" s="125" t="s">
        <v>33</v>
      </c>
      <c r="O585" s="126">
        <v>0.192</v>
      </c>
      <c r="P585" s="126">
        <f>O585*H585</f>
        <v>167.7456</v>
      </c>
      <c r="Q585" s="126">
        <v>0</v>
      </c>
      <c r="R585" s="126">
        <f>Q585*H585</f>
        <v>0</v>
      </c>
      <c r="S585" s="126">
        <v>2.7199999999999998E-2</v>
      </c>
      <c r="T585" s="127">
        <f>S585*H585</f>
        <v>23.763959999999997</v>
      </c>
      <c r="AR585" s="128" t="s">
        <v>223</v>
      </c>
      <c r="AT585" s="128" t="s">
        <v>128</v>
      </c>
      <c r="AU585" s="128" t="s">
        <v>73</v>
      </c>
      <c r="AY585" s="8" t="s">
        <v>125</v>
      </c>
      <c r="BE585" s="129">
        <f>IF(N585="základní",J585,0)</f>
        <v>0</v>
      </c>
      <c r="BF585" s="129">
        <f>IF(N585="snížená",J585,0)</f>
        <v>0</v>
      </c>
      <c r="BG585" s="129">
        <f>IF(N585="zákl. přenesená",J585,0)</f>
        <v>0</v>
      </c>
      <c r="BH585" s="129">
        <f>IF(N585="sníž. přenesená",J585,0)</f>
        <v>0</v>
      </c>
      <c r="BI585" s="129">
        <f>IF(N585="nulová",J585,0)</f>
        <v>0</v>
      </c>
      <c r="BJ585" s="8" t="s">
        <v>71</v>
      </c>
      <c r="BK585" s="129" t="e">
        <f>ROUND(#REF!*H585,2)</f>
        <v>#REF!</v>
      </c>
      <c r="BL585" s="8" t="s">
        <v>223</v>
      </c>
      <c r="BM585" s="128" t="s">
        <v>1017</v>
      </c>
    </row>
    <row r="586" spans="2:65" s="1" customFormat="1">
      <c r="B586" s="19"/>
      <c r="D586" s="130" t="s">
        <v>135</v>
      </c>
      <c r="F586" s="131" t="s">
        <v>1018</v>
      </c>
      <c r="I586" s="8"/>
      <c r="J586" s="8"/>
      <c r="K586" s="8"/>
      <c r="L586" s="19"/>
      <c r="M586" s="132"/>
      <c r="T586" s="40"/>
      <c r="AT586" s="8" t="s">
        <v>135</v>
      </c>
      <c r="AU586" s="8" t="s">
        <v>73</v>
      </c>
    </row>
    <row r="587" spans="2:65" s="1" customFormat="1">
      <c r="B587" s="19"/>
      <c r="D587" s="133" t="s">
        <v>137</v>
      </c>
      <c r="F587" s="134" t="s">
        <v>1019</v>
      </c>
      <c r="I587" s="8"/>
      <c r="J587" s="8"/>
      <c r="K587" s="8"/>
      <c r="L587" s="19"/>
      <c r="M587" s="132"/>
      <c r="T587" s="40"/>
      <c r="AT587" s="8" t="s">
        <v>137</v>
      </c>
      <c r="AU587" s="8" t="s">
        <v>73</v>
      </c>
    </row>
    <row r="588" spans="2:65" s="1" customFormat="1" ht="33" customHeight="1">
      <c r="B588" s="19"/>
      <c r="C588" s="119" t="s">
        <v>1020</v>
      </c>
      <c r="D588" s="119" t="s">
        <v>128</v>
      </c>
      <c r="E588" s="120" t="s">
        <v>1021</v>
      </c>
      <c r="F588" s="121" t="s">
        <v>1022</v>
      </c>
      <c r="G588" s="122" t="s">
        <v>131</v>
      </c>
      <c r="H588" s="123">
        <v>873.67499999999995</v>
      </c>
      <c r="I588" s="186" t="s">
        <v>132</v>
      </c>
      <c r="J588" s="187"/>
      <c r="K588" s="188"/>
      <c r="L588" s="19"/>
      <c r="M588" s="124" t="s">
        <v>1</v>
      </c>
      <c r="N588" s="125" t="s">
        <v>33</v>
      </c>
      <c r="O588" s="126">
        <v>0.71</v>
      </c>
      <c r="P588" s="126">
        <f>O588*H588</f>
        <v>620.30924999999991</v>
      </c>
      <c r="Q588" s="126">
        <v>7.548E-3</v>
      </c>
      <c r="R588" s="126">
        <f>Q588*H588</f>
        <v>6.5944988999999996</v>
      </c>
      <c r="S588" s="126">
        <v>0</v>
      </c>
      <c r="T588" s="127">
        <f>S588*H588</f>
        <v>0</v>
      </c>
      <c r="AR588" s="128" t="s">
        <v>223</v>
      </c>
      <c r="AT588" s="128" t="s">
        <v>128</v>
      </c>
      <c r="AU588" s="128" t="s">
        <v>73</v>
      </c>
      <c r="AY588" s="8" t="s">
        <v>125</v>
      </c>
      <c r="BE588" s="129">
        <f>IF(N588="základní",J588,0)</f>
        <v>0</v>
      </c>
      <c r="BF588" s="129">
        <f>IF(N588="snížená",J588,0)</f>
        <v>0</v>
      </c>
      <c r="BG588" s="129">
        <f>IF(N588="zákl. přenesená",J588,0)</f>
        <v>0</v>
      </c>
      <c r="BH588" s="129">
        <f>IF(N588="sníž. přenesená",J588,0)</f>
        <v>0</v>
      </c>
      <c r="BI588" s="129">
        <f>IF(N588="nulová",J588,0)</f>
        <v>0</v>
      </c>
      <c r="BJ588" s="8" t="s">
        <v>71</v>
      </c>
      <c r="BK588" s="129" t="e">
        <f>ROUND(#REF!*H588,2)</f>
        <v>#REF!</v>
      </c>
      <c r="BL588" s="8" t="s">
        <v>223</v>
      </c>
      <c r="BM588" s="128" t="s">
        <v>1023</v>
      </c>
    </row>
    <row r="589" spans="2:65" s="1" customFormat="1" ht="19.5">
      <c r="B589" s="19"/>
      <c r="D589" s="130" t="s">
        <v>135</v>
      </c>
      <c r="F589" s="131" t="s">
        <v>1024</v>
      </c>
      <c r="I589" s="8"/>
      <c r="J589" s="8"/>
      <c r="K589" s="8"/>
      <c r="L589" s="19"/>
      <c r="M589" s="132"/>
      <c r="T589" s="40"/>
      <c r="AT589" s="8" t="s">
        <v>135</v>
      </c>
      <c r="AU589" s="8" t="s">
        <v>73</v>
      </c>
    </row>
    <row r="590" spans="2:65" s="1" customFormat="1">
      <c r="B590" s="19"/>
      <c r="D590" s="133" t="s">
        <v>137</v>
      </c>
      <c r="F590" s="134" t="s">
        <v>1025</v>
      </c>
      <c r="I590" s="8"/>
      <c r="J590" s="8"/>
      <c r="K590" s="8"/>
      <c r="L590" s="19"/>
      <c r="M590" s="132"/>
      <c r="T590" s="40"/>
      <c r="AT590" s="8" t="s">
        <v>137</v>
      </c>
      <c r="AU590" s="8" t="s">
        <v>73</v>
      </c>
    </row>
    <row r="591" spans="2:65" s="1" customFormat="1" ht="16.5" customHeight="1">
      <c r="B591" s="19"/>
      <c r="C591" s="135" t="s">
        <v>1026</v>
      </c>
      <c r="D591" s="135" t="s">
        <v>194</v>
      </c>
      <c r="E591" s="136" t="s">
        <v>1027</v>
      </c>
      <c r="F591" s="137" t="s">
        <v>1028</v>
      </c>
      <c r="G591" s="138" t="s">
        <v>131</v>
      </c>
      <c r="H591" s="139">
        <v>961.04300000000001</v>
      </c>
      <c r="I591" s="189" t="s">
        <v>887</v>
      </c>
      <c r="J591" s="187"/>
      <c r="K591" s="188"/>
      <c r="L591" s="140"/>
      <c r="M591" s="141" t="s">
        <v>1</v>
      </c>
      <c r="N591" s="142" t="s">
        <v>33</v>
      </c>
      <c r="O591" s="126">
        <v>0</v>
      </c>
      <c r="P591" s="126">
        <f>O591*H591</f>
        <v>0</v>
      </c>
      <c r="Q591" s="126">
        <v>1.18E-2</v>
      </c>
      <c r="R591" s="126">
        <f>Q591*H591</f>
        <v>11.3403074</v>
      </c>
      <c r="S591" s="126">
        <v>0</v>
      </c>
      <c r="T591" s="127">
        <f>S591*H591</f>
        <v>0</v>
      </c>
      <c r="AR591" s="128" t="s">
        <v>321</v>
      </c>
      <c r="AT591" s="128" t="s">
        <v>194</v>
      </c>
      <c r="AU591" s="128" t="s">
        <v>73</v>
      </c>
      <c r="AY591" s="8" t="s">
        <v>125</v>
      </c>
      <c r="BE591" s="129">
        <f>IF(N591="základní",J591,0)</f>
        <v>0</v>
      </c>
      <c r="BF591" s="129">
        <f>IF(N591="snížená",J591,0)</f>
        <v>0</v>
      </c>
      <c r="BG591" s="129">
        <f>IF(N591="zákl. přenesená",J591,0)</f>
        <v>0</v>
      </c>
      <c r="BH591" s="129">
        <f>IF(N591="sníž. přenesená",J591,0)</f>
        <v>0</v>
      </c>
      <c r="BI591" s="129">
        <f>IF(N591="nulová",J591,0)</f>
        <v>0</v>
      </c>
      <c r="BJ591" s="8" t="s">
        <v>71</v>
      </c>
      <c r="BK591" s="129" t="e">
        <f>ROUND(#REF!*H591,2)</f>
        <v>#REF!</v>
      </c>
      <c r="BL591" s="8" t="s">
        <v>223</v>
      </c>
      <c r="BM591" s="128" t="s">
        <v>1029</v>
      </c>
    </row>
    <row r="592" spans="2:65" s="1" customFormat="1">
      <c r="B592" s="19"/>
      <c r="D592" s="130" t="s">
        <v>135</v>
      </c>
      <c r="F592" s="131" t="s">
        <v>1028</v>
      </c>
      <c r="I592" s="8"/>
      <c r="J592" s="8"/>
      <c r="K592" s="8"/>
      <c r="L592" s="19"/>
      <c r="M592" s="132"/>
      <c r="T592" s="40"/>
      <c r="AT592" s="8" t="s">
        <v>135</v>
      </c>
      <c r="AU592" s="8" t="s">
        <v>73</v>
      </c>
    </row>
    <row r="593" spans="2:65" s="1" customFormat="1" ht="21.75" customHeight="1">
      <c r="B593" s="19"/>
      <c r="C593" s="119" t="s">
        <v>1030</v>
      </c>
      <c r="D593" s="119" t="s">
        <v>128</v>
      </c>
      <c r="E593" s="120" t="s">
        <v>1031</v>
      </c>
      <c r="F593" s="121" t="s">
        <v>1032</v>
      </c>
      <c r="G593" s="122" t="s">
        <v>250</v>
      </c>
      <c r="H593" s="123">
        <v>140</v>
      </c>
      <c r="I593" s="186" t="s">
        <v>887</v>
      </c>
      <c r="J593" s="187"/>
      <c r="K593" s="188"/>
      <c r="L593" s="19"/>
      <c r="M593" s="124" t="s">
        <v>1</v>
      </c>
      <c r="N593" s="125" t="s">
        <v>33</v>
      </c>
      <c r="O593" s="126">
        <v>0.248</v>
      </c>
      <c r="P593" s="126">
        <f>O593*H593</f>
        <v>34.72</v>
      </c>
      <c r="Q593" s="126">
        <v>5.5000000000000003E-4</v>
      </c>
      <c r="R593" s="126">
        <f>Q593*H593</f>
        <v>7.6999999999999999E-2</v>
      </c>
      <c r="S593" s="126">
        <v>0</v>
      </c>
      <c r="T593" s="127">
        <f>S593*H593</f>
        <v>0</v>
      </c>
      <c r="AR593" s="128" t="s">
        <v>223</v>
      </c>
      <c r="AT593" s="128" t="s">
        <v>128</v>
      </c>
      <c r="AU593" s="128" t="s">
        <v>73</v>
      </c>
      <c r="AY593" s="8" t="s">
        <v>125</v>
      </c>
      <c r="BE593" s="129">
        <f>IF(N593="základní",J593,0)</f>
        <v>0</v>
      </c>
      <c r="BF593" s="129">
        <f>IF(N593="snížená",J593,0)</f>
        <v>0</v>
      </c>
      <c r="BG593" s="129">
        <f>IF(N593="zákl. přenesená",J593,0)</f>
        <v>0</v>
      </c>
      <c r="BH593" s="129">
        <f>IF(N593="sníž. přenesená",J593,0)</f>
        <v>0</v>
      </c>
      <c r="BI593" s="129">
        <f>IF(N593="nulová",J593,0)</f>
        <v>0</v>
      </c>
      <c r="BJ593" s="8" t="s">
        <v>71</v>
      </c>
      <c r="BK593" s="129" t="e">
        <f>ROUND(#REF!*H593,2)</f>
        <v>#REF!</v>
      </c>
      <c r="BL593" s="8" t="s">
        <v>223</v>
      </c>
      <c r="BM593" s="128" t="s">
        <v>1033</v>
      </c>
    </row>
    <row r="594" spans="2:65" s="1" customFormat="1" ht="19.5">
      <c r="B594" s="19"/>
      <c r="D594" s="130" t="s">
        <v>135</v>
      </c>
      <c r="F594" s="131" t="s">
        <v>1034</v>
      </c>
      <c r="I594" s="8"/>
      <c r="J594" s="8"/>
      <c r="K594" s="8"/>
      <c r="L594" s="19"/>
      <c r="M594" s="132"/>
      <c r="T594" s="40"/>
      <c r="AT594" s="8" t="s">
        <v>135</v>
      </c>
      <c r="AU594" s="8" t="s">
        <v>73</v>
      </c>
    </row>
    <row r="595" spans="2:65" s="1" customFormat="1">
      <c r="B595" s="19"/>
      <c r="D595" s="133" t="s">
        <v>137</v>
      </c>
      <c r="F595" s="134" t="s">
        <v>1035</v>
      </c>
      <c r="I595" s="8"/>
      <c r="J595" s="8"/>
      <c r="K595" s="8"/>
      <c r="L595" s="19"/>
      <c r="M595" s="132"/>
      <c r="T595" s="40"/>
      <c r="AT595" s="8" t="s">
        <v>137</v>
      </c>
      <c r="AU595" s="8" t="s">
        <v>73</v>
      </c>
    </row>
    <row r="596" spans="2:65" s="1" customFormat="1" ht="21.75" customHeight="1">
      <c r="B596" s="19"/>
      <c r="C596" s="119" t="s">
        <v>1036</v>
      </c>
      <c r="D596" s="119" t="s">
        <v>128</v>
      </c>
      <c r="E596" s="120" t="s">
        <v>1037</v>
      </c>
      <c r="F596" s="121" t="s">
        <v>1038</v>
      </c>
      <c r="G596" s="122" t="s">
        <v>250</v>
      </c>
      <c r="H596" s="123">
        <v>442</v>
      </c>
      <c r="I596" s="186" t="s">
        <v>887</v>
      </c>
      <c r="J596" s="187"/>
      <c r="K596" s="188"/>
      <c r="L596" s="19"/>
      <c r="M596" s="124" t="s">
        <v>1</v>
      </c>
      <c r="N596" s="125" t="s">
        <v>33</v>
      </c>
      <c r="O596" s="126">
        <v>0.16</v>
      </c>
      <c r="P596" s="126">
        <f>O596*H596</f>
        <v>70.72</v>
      </c>
      <c r="Q596" s="126">
        <v>5.0000000000000001E-4</v>
      </c>
      <c r="R596" s="126">
        <f>Q596*H596</f>
        <v>0.221</v>
      </c>
      <c r="S596" s="126">
        <v>0</v>
      </c>
      <c r="T596" s="127">
        <f>S596*H596</f>
        <v>0</v>
      </c>
      <c r="AR596" s="128" t="s">
        <v>223</v>
      </c>
      <c r="AT596" s="128" t="s">
        <v>128</v>
      </c>
      <c r="AU596" s="128" t="s">
        <v>73</v>
      </c>
      <c r="AY596" s="8" t="s">
        <v>125</v>
      </c>
      <c r="BE596" s="129">
        <f>IF(N596="základní",J596,0)</f>
        <v>0</v>
      </c>
      <c r="BF596" s="129">
        <f>IF(N596="snížená",J596,0)</f>
        <v>0</v>
      </c>
      <c r="BG596" s="129">
        <f>IF(N596="zákl. přenesená",J596,0)</f>
        <v>0</v>
      </c>
      <c r="BH596" s="129">
        <f>IF(N596="sníž. přenesená",J596,0)</f>
        <v>0</v>
      </c>
      <c r="BI596" s="129">
        <f>IF(N596="nulová",J596,0)</f>
        <v>0</v>
      </c>
      <c r="BJ596" s="8" t="s">
        <v>71</v>
      </c>
      <c r="BK596" s="129" t="e">
        <f>ROUND(#REF!*H596,2)</f>
        <v>#REF!</v>
      </c>
      <c r="BL596" s="8" t="s">
        <v>223</v>
      </c>
      <c r="BM596" s="128" t="s">
        <v>1039</v>
      </c>
    </row>
    <row r="597" spans="2:65" s="1" customFormat="1" ht="19.5">
      <c r="B597" s="19"/>
      <c r="D597" s="130" t="s">
        <v>135</v>
      </c>
      <c r="F597" s="131" t="s">
        <v>1040</v>
      </c>
      <c r="I597" s="8"/>
      <c r="J597" s="8"/>
      <c r="K597" s="8"/>
      <c r="L597" s="19"/>
      <c r="M597" s="132"/>
      <c r="T597" s="40"/>
      <c r="AT597" s="8" t="s">
        <v>135</v>
      </c>
      <c r="AU597" s="8" t="s">
        <v>73</v>
      </c>
    </row>
    <row r="598" spans="2:65" s="1" customFormat="1">
      <c r="B598" s="19"/>
      <c r="D598" s="133" t="s">
        <v>137</v>
      </c>
      <c r="F598" s="134" t="s">
        <v>1041</v>
      </c>
      <c r="I598" s="8"/>
      <c r="J598" s="8"/>
      <c r="K598" s="8"/>
      <c r="L598" s="19"/>
      <c r="M598" s="132"/>
      <c r="T598" s="40"/>
      <c r="AT598" s="8" t="s">
        <v>137</v>
      </c>
      <c r="AU598" s="8" t="s">
        <v>73</v>
      </c>
    </row>
    <row r="599" spans="2:65" s="1" customFormat="1" ht="16.5" customHeight="1">
      <c r="B599" s="19"/>
      <c r="C599" s="119" t="s">
        <v>1042</v>
      </c>
      <c r="D599" s="119" t="s">
        <v>128</v>
      </c>
      <c r="E599" s="120" t="s">
        <v>1043</v>
      </c>
      <c r="F599" s="121" t="s">
        <v>1044</v>
      </c>
      <c r="G599" s="122" t="s">
        <v>250</v>
      </c>
      <c r="H599" s="123">
        <v>887</v>
      </c>
      <c r="I599" s="186" t="s">
        <v>132</v>
      </c>
      <c r="J599" s="187"/>
      <c r="K599" s="188"/>
      <c r="L599" s="19"/>
      <c r="M599" s="124" t="s">
        <v>1</v>
      </c>
      <c r="N599" s="125" t="s">
        <v>33</v>
      </c>
      <c r="O599" s="126">
        <v>5.5E-2</v>
      </c>
      <c r="P599" s="126">
        <f>O599*H599</f>
        <v>48.785000000000004</v>
      </c>
      <c r="Q599" s="126">
        <v>9.0000000000000006E-5</v>
      </c>
      <c r="R599" s="126">
        <f>Q599*H599</f>
        <v>7.9829999999999998E-2</v>
      </c>
      <c r="S599" s="126">
        <v>0</v>
      </c>
      <c r="T599" s="127">
        <f>S599*H599</f>
        <v>0</v>
      </c>
      <c r="AR599" s="128" t="s">
        <v>223</v>
      </c>
      <c r="AT599" s="128" t="s">
        <v>128</v>
      </c>
      <c r="AU599" s="128" t="s">
        <v>73</v>
      </c>
      <c r="AY599" s="8" t="s">
        <v>125</v>
      </c>
      <c r="BE599" s="129">
        <f>IF(N599="základní",J599,0)</f>
        <v>0</v>
      </c>
      <c r="BF599" s="129">
        <f>IF(N599="snížená",J599,0)</f>
        <v>0</v>
      </c>
      <c r="BG599" s="129">
        <f>IF(N599="zákl. přenesená",J599,0)</f>
        <v>0</v>
      </c>
      <c r="BH599" s="129">
        <f>IF(N599="sníž. přenesená",J599,0)</f>
        <v>0</v>
      </c>
      <c r="BI599" s="129">
        <f>IF(N599="nulová",J599,0)</f>
        <v>0</v>
      </c>
      <c r="BJ599" s="8" t="s">
        <v>71</v>
      </c>
      <c r="BK599" s="129" t="e">
        <f>ROUND(#REF!*H599,2)</f>
        <v>#REF!</v>
      </c>
      <c r="BL599" s="8" t="s">
        <v>223</v>
      </c>
      <c r="BM599" s="128" t="s">
        <v>1045</v>
      </c>
    </row>
    <row r="600" spans="2:65" s="1" customFormat="1">
      <c r="B600" s="19"/>
      <c r="D600" s="130" t="s">
        <v>135</v>
      </c>
      <c r="F600" s="131" t="s">
        <v>1046</v>
      </c>
      <c r="I600" s="8"/>
      <c r="J600" s="8"/>
      <c r="K600" s="8"/>
      <c r="L600" s="19"/>
      <c r="M600" s="132"/>
      <c r="T600" s="40"/>
      <c r="AT600" s="8" t="s">
        <v>135</v>
      </c>
      <c r="AU600" s="8" t="s">
        <v>73</v>
      </c>
    </row>
    <row r="601" spans="2:65" s="1" customFormat="1">
      <c r="B601" s="19"/>
      <c r="D601" s="133" t="s">
        <v>137</v>
      </c>
      <c r="F601" s="134" t="s">
        <v>1047</v>
      </c>
      <c r="I601" s="8"/>
      <c r="J601" s="8"/>
      <c r="K601" s="8"/>
      <c r="L601" s="19"/>
      <c r="M601" s="132"/>
      <c r="T601" s="40"/>
      <c r="AT601" s="8" t="s">
        <v>137</v>
      </c>
      <c r="AU601" s="8" t="s">
        <v>73</v>
      </c>
    </row>
    <row r="602" spans="2:65" s="1" customFormat="1" ht="24.2" customHeight="1">
      <c r="B602" s="19"/>
      <c r="C602" s="119" t="s">
        <v>1048</v>
      </c>
      <c r="D602" s="119" t="s">
        <v>128</v>
      </c>
      <c r="E602" s="120" t="s">
        <v>1049</v>
      </c>
      <c r="F602" s="121" t="s">
        <v>1050</v>
      </c>
      <c r="G602" s="122" t="s">
        <v>455</v>
      </c>
      <c r="H602" s="123">
        <v>1427.4190000000001</v>
      </c>
      <c r="I602" s="186" t="s">
        <v>132</v>
      </c>
      <c r="J602" s="187"/>
      <c r="K602" s="188"/>
      <c r="L602" s="19"/>
      <c r="M602" s="124" t="s">
        <v>1</v>
      </c>
      <c r="N602" s="125" t="s">
        <v>33</v>
      </c>
      <c r="O602" s="126">
        <v>0</v>
      </c>
      <c r="P602" s="126">
        <f>O602*H602</f>
        <v>0</v>
      </c>
      <c r="Q602" s="126">
        <v>0</v>
      </c>
      <c r="R602" s="126">
        <f>Q602*H602</f>
        <v>0</v>
      </c>
      <c r="S602" s="126">
        <v>0</v>
      </c>
      <c r="T602" s="127">
        <f>S602*H602</f>
        <v>0</v>
      </c>
      <c r="AR602" s="128" t="s">
        <v>223</v>
      </c>
      <c r="AT602" s="128" t="s">
        <v>128</v>
      </c>
      <c r="AU602" s="128" t="s">
        <v>73</v>
      </c>
      <c r="AY602" s="8" t="s">
        <v>125</v>
      </c>
      <c r="BE602" s="129">
        <f>IF(N602="základní",J602,0)</f>
        <v>0</v>
      </c>
      <c r="BF602" s="129">
        <f>IF(N602="snížená",J602,0)</f>
        <v>0</v>
      </c>
      <c r="BG602" s="129">
        <f>IF(N602="zákl. přenesená",J602,0)</f>
        <v>0</v>
      </c>
      <c r="BH602" s="129">
        <f>IF(N602="sníž. přenesená",J602,0)</f>
        <v>0</v>
      </c>
      <c r="BI602" s="129">
        <f>IF(N602="nulová",J602,0)</f>
        <v>0</v>
      </c>
      <c r="BJ602" s="8" t="s">
        <v>71</v>
      </c>
      <c r="BK602" s="129" t="e">
        <f>ROUND(#REF!*H602,2)</f>
        <v>#REF!</v>
      </c>
      <c r="BL602" s="8" t="s">
        <v>223</v>
      </c>
      <c r="BM602" s="128" t="s">
        <v>1051</v>
      </c>
    </row>
    <row r="603" spans="2:65" s="1" customFormat="1" ht="29.25">
      <c r="B603" s="19"/>
      <c r="D603" s="130" t="s">
        <v>135</v>
      </c>
      <c r="F603" s="131" t="s">
        <v>1052</v>
      </c>
      <c r="I603" s="8"/>
      <c r="J603" s="8"/>
      <c r="K603" s="8"/>
      <c r="L603" s="19"/>
      <c r="M603" s="132"/>
      <c r="T603" s="40"/>
      <c r="AT603" s="8" t="s">
        <v>135</v>
      </c>
      <c r="AU603" s="8" t="s">
        <v>73</v>
      </c>
    </row>
    <row r="604" spans="2:65" s="1" customFormat="1">
      <c r="B604" s="19"/>
      <c r="D604" s="133" t="s">
        <v>137</v>
      </c>
      <c r="F604" s="134" t="s">
        <v>1053</v>
      </c>
      <c r="I604" s="8"/>
      <c r="J604" s="8"/>
      <c r="K604" s="8"/>
      <c r="L604" s="19"/>
      <c r="M604" s="132"/>
      <c r="T604" s="40"/>
      <c r="AT604" s="8" t="s">
        <v>137</v>
      </c>
      <c r="AU604" s="8" t="s">
        <v>73</v>
      </c>
    </row>
    <row r="605" spans="2:65" s="108" customFormat="1" ht="22.9" customHeight="1">
      <c r="B605" s="107"/>
      <c r="D605" s="109" t="s">
        <v>65</v>
      </c>
      <c r="E605" s="117" t="s">
        <v>1054</v>
      </c>
      <c r="F605" s="117" t="s">
        <v>1055</v>
      </c>
      <c r="I605" s="109"/>
      <c r="J605" s="144"/>
      <c r="K605" s="109"/>
      <c r="L605" s="107"/>
      <c r="M605" s="112"/>
      <c r="P605" s="113">
        <f>SUM(P606:P615)</f>
        <v>367.49326500000001</v>
      </c>
      <c r="R605" s="113">
        <f>SUM(R606:R615)</f>
        <v>1.4414841900000002</v>
      </c>
      <c r="T605" s="114">
        <f>SUM(T606:T615)</f>
        <v>5.5459349999999998E-2</v>
      </c>
      <c r="AR605" s="109" t="s">
        <v>73</v>
      </c>
      <c r="AT605" s="115" t="s">
        <v>65</v>
      </c>
      <c r="AU605" s="115" t="s">
        <v>71</v>
      </c>
      <c r="AY605" s="109" t="s">
        <v>125</v>
      </c>
      <c r="BK605" s="116" t="e">
        <f>SUM(BK606:BK615)</f>
        <v>#REF!</v>
      </c>
    </row>
    <row r="606" spans="2:65" s="1" customFormat="1" ht="24.2" customHeight="1">
      <c r="B606" s="19"/>
      <c r="C606" s="119" t="s">
        <v>1056</v>
      </c>
      <c r="D606" s="119" t="s">
        <v>128</v>
      </c>
      <c r="E606" s="120" t="s">
        <v>1057</v>
      </c>
      <c r="F606" s="121" t="s">
        <v>1058</v>
      </c>
      <c r="G606" s="122" t="s">
        <v>131</v>
      </c>
      <c r="H606" s="123">
        <v>1848.645</v>
      </c>
      <c r="I606" s="186" t="s">
        <v>132</v>
      </c>
      <c r="J606" s="187"/>
      <c r="K606" s="188"/>
      <c r="L606" s="19"/>
      <c r="M606" s="124" t="s">
        <v>1</v>
      </c>
      <c r="N606" s="125" t="s">
        <v>33</v>
      </c>
      <c r="O606" s="126">
        <v>2.9000000000000001E-2</v>
      </c>
      <c r="P606" s="126">
        <f>O606*H606</f>
        <v>53.610705000000003</v>
      </c>
      <c r="Q606" s="126">
        <v>0</v>
      </c>
      <c r="R606" s="126">
        <f>Q606*H606</f>
        <v>0</v>
      </c>
      <c r="S606" s="126">
        <v>3.0000000000000001E-5</v>
      </c>
      <c r="T606" s="127">
        <f>S606*H606</f>
        <v>5.5459349999999998E-2</v>
      </c>
      <c r="AR606" s="128" t="s">
        <v>223</v>
      </c>
      <c r="AT606" s="128" t="s">
        <v>128</v>
      </c>
      <c r="AU606" s="128" t="s">
        <v>73</v>
      </c>
      <c r="AY606" s="8" t="s">
        <v>125</v>
      </c>
      <c r="BE606" s="129">
        <f>IF(N606="základní",J606,0)</f>
        <v>0</v>
      </c>
      <c r="BF606" s="129">
        <f>IF(N606="snížená",J606,0)</f>
        <v>0</v>
      </c>
      <c r="BG606" s="129">
        <f>IF(N606="zákl. přenesená",J606,0)</f>
        <v>0</v>
      </c>
      <c r="BH606" s="129">
        <f>IF(N606="sníž. přenesená",J606,0)</f>
        <v>0</v>
      </c>
      <c r="BI606" s="129">
        <f>IF(N606="nulová",J606,0)</f>
        <v>0</v>
      </c>
      <c r="BJ606" s="8" t="s">
        <v>71</v>
      </c>
      <c r="BK606" s="129" t="e">
        <f>ROUND(#REF!*H606,2)</f>
        <v>#REF!</v>
      </c>
      <c r="BL606" s="8" t="s">
        <v>223</v>
      </c>
      <c r="BM606" s="128" t="s">
        <v>1059</v>
      </c>
    </row>
    <row r="607" spans="2:65" s="1" customFormat="1" ht="29.25">
      <c r="B607" s="19"/>
      <c r="D607" s="130" t="s">
        <v>135</v>
      </c>
      <c r="F607" s="131" t="s">
        <v>1060</v>
      </c>
      <c r="I607" s="8"/>
      <c r="J607" s="8"/>
      <c r="K607" s="8"/>
      <c r="L607" s="19"/>
      <c r="M607" s="132"/>
      <c r="T607" s="40"/>
      <c r="AT607" s="8" t="s">
        <v>135</v>
      </c>
      <c r="AU607" s="8" t="s">
        <v>73</v>
      </c>
    </row>
    <row r="608" spans="2:65" s="1" customFormat="1">
      <c r="B608" s="19"/>
      <c r="D608" s="133" t="s">
        <v>137</v>
      </c>
      <c r="F608" s="134" t="s">
        <v>1061</v>
      </c>
      <c r="I608" s="8"/>
      <c r="J608" s="8"/>
      <c r="K608" s="8"/>
      <c r="L608" s="19"/>
      <c r="M608" s="132"/>
      <c r="T608" s="40"/>
      <c r="AT608" s="8" t="s">
        <v>137</v>
      </c>
      <c r="AU608" s="8" t="s">
        <v>73</v>
      </c>
    </row>
    <row r="609" spans="2:65" s="1" customFormat="1" ht="16.5" customHeight="1">
      <c r="B609" s="19"/>
      <c r="C609" s="135" t="s">
        <v>1062</v>
      </c>
      <c r="D609" s="135" t="s">
        <v>194</v>
      </c>
      <c r="E609" s="136" t="s">
        <v>1063</v>
      </c>
      <c r="F609" s="137" t="s">
        <v>1064</v>
      </c>
      <c r="G609" s="138" t="s">
        <v>131</v>
      </c>
      <c r="H609" s="139">
        <v>1941.075</v>
      </c>
      <c r="I609" s="189" t="s">
        <v>1</v>
      </c>
      <c r="J609" s="187"/>
      <c r="K609" s="188"/>
      <c r="L609" s="140"/>
      <c r="M609" s="141" t="s">
        <v>1</v>
      </c>
      <c r="N609" s="142" t="s">
        <v>33</v>
      </c>
      <c r="O609" s="126">
        <v>0</v>
      </c>
      <c r="P609" s="126">
        <f>O609*H609</f>
        <v>0</v>
      </c>
      <c r="Q609" s="126">
        <v>2.0000000000000002E-5</v>
      </c>
      <c r="R609" s="126">
        <f>Q609*H609</f>
        <v>3.8821500000000002E-2</v>
      </c>
      <c r="S609" s="126">
        <v>0</v>
      </c>
      <c r="T609" s="127">
        <f>S609*H609</f>
        <v>0</v>
      </c>
      <c r="AR609" s="128" t="s">
        <v>321</v>
      </c>
      <c r="AT609" s="128" t="s">
        <v>194</v>
      </c>
      <c r="AU609" s="128" t="s">
        <v>73</v>
      </c>
      <c r="AY609" s="8" t="s">
        <v>125</v>
      </c>
      <c r="BE609" s="129">
        <f>IF(N609="základní",J609,0)</f>
        <v>0</v>
      </c>
      <c r="BF609" s="129">
        <f>IF(N609="snížená",J609,0)</f>
        <v>0</v>
      </c>
      <c r="BG609" s="129">
        <f>IF(N609="zákl. přenesená",J609,0)</f>
        <v>0</v>
      </c>
      <c r="BH609" s="129">
        <f>IF(N609="sníž. přenesená",J609,0)</f>
        <v>0</v>
      </c>
      <c r="BI609" s="129">
        <f>IF(N609="nulová",J609,0)</f>
        <v>0</v>
      </c>
      <c r="BJ609" s="8" t="s">
        <v>71</v>
      </c>
      <c r="BK609" s="129" t="e">
        <f>ROUND(#REF!*H609,2)</f>
        <v>#REF!</v>
      </c>
      <c r="BL609" s="8" t="s">
        <v>223</v>
      </c>
      <c r="BM609" s="128" t="s">
        <v>1065</v>
      </c>
    </row>
    <row r="610" spans="2:65" s="1" customFormat="1">
      <c r="B610" s="19"/>
      <c r="D610" s="130" t="s">
        <v>135</v>
      </c>
      <c r="F610" s="131" t="s">
        <v>1064</v>
      </c>
      <c r="I610" s="8"/>
      <c r="J610" s="8"/>
      <c r="K610" s="8"/>
      <c r="L610" s="19"/>
      <c r="M610" s="132"/>
      <c r="T610" s="40"/>
      <c r="AT610" s="8" t="s">
        <v>135</v>
      </c>
      <c r="AU610" s="8" t="s">
        <v>73</v>
      </c>
    </row>
    <row r="611" spans="2:65" s="1" customFormat="1" ht="21.75" customHeight="1">
      <c r="B611" s="19"/>
      <c r="C611" s="135" t="s">
        <v>1066</v>
      </c>
      <c r="D611" s="135" t="s">
        <v>194</v>
      </c>
      <c r="E611" s="136" t="s">
        <v>1067</v>
      </c>
      <c r="F611" s="137" t="s">
        <v>1068</v>
      </c>
      <c r="G611" s="138" t="s">
        <v>250</v>
      </c>
      <c r="H611" s="139">
        <v>971</v>
      </c>
      <c r="I611" s="189" t="s">
        <v>1</v>
      </c>
      <c r="J611" s="187"/>
      <c r="K611" s="188"/>
      <c r="L611" s="140"/>
      <c r="M611" s="141" t="s">
        <v>1</v>
      </c>
      <c r="N611" s="142" t="s">
        <v>33</v>
      </c>
      <c r="O611" s="126">
        <v>0</v>
      </c>
      <c r="P611" s="126">
        <f>O611*H611</f>
        <v>0</v>
      </c>
      <c r="Q611" s="126">
        <v>0</v>
      </c>
      <c r="R611" s="126">
        <f>Q611*H611</f>
        <v>0</v>
      </c>
      <c r="S611" s="126">
        <v>0</v>
      </c>
      <c r="T611" s="127">
        <f>S611*H611</f>
        <v>0</v>
      </c>
      <c r="AR611" s="128" t="s">
        <v>321</v>
      </c>
      <c r="AT611" s="128" t="s">
        <v>194</v>
      </c>
      <c r="AU611" s="128" t="s">
        <v>73</v>
      </c>
      <c r="AY611" s="8" t="s">
        <v>125</v>
      </c>
      <c r="BE611" s="129">
        <f>IF(N611="základní",J611,0)</f>
        <v>0</v>
      </c>
      <c r="BF611" s="129">
        <f>IF(N611="snížená",J611,0)</f>
        <v>0</v>
      </c>
      <c r="BG611" s="129">
        <f>IF(N611="zákl. přenesená",J611,0)</f>
        <v>0</v>
      </c>
      <c r="BH611" s="129">
        <f>IF(N611="sníž. přenesená",J611,0)</f>
        <v>0</v>
      </c>
      <c r="BI611" s="129">
        <f>IF(N611="nulová",J611,0)</f>
        <v>0</v>
      </c>
      <c r="BJ611" s="8" t="s">
        <v>71</v>
      </c>
      <c r="BK611" s="129" t="e">
        <f>ROUND(#REF!*H611,2)</f>
        <v>#REF!</v>
      </c>
      <c r="BL611" s="8" t="s">
        <v>223</v>
      </c>
      <c r="BM611" s="128" t="s">
        <v>1069</v>
      </c>
    </row>
    <row r="612" spans="2:65" s="1" customFormat="1">
      <c r="B612" s="19"/>
      <c r="D612" s="130" t="s">
        <v>135</v>
      </c>
      <c r="F612" s="131" t="s">
        <v>1068</v>
      </c>
      <c r="I612" s="8"/>
      <c r="J612" s="8"/>
      <c r="K612" s="8"/>
      <c r="L612" s="19"/>
      <c r="M612" s="132"/>
      <c r="T612" s="40"/>
      <c r="AT612" s="8" t="s">
        <v>135</v>
      </c>
      <c r="AU612" s="8" t="s">
        <v>73</v>
      </c>
    </row>
    <row r="613" spans="2:65" s="1" customFormat="1" ht="24.2" customHeight="1">
      <c r="B613" s="19"/>
      <c r="C613" s="119" t="s">
        <v>1070</v>
      </c>
      <c r="D613" s="119" t="s">
        <v>128</v>
      </c>
      <c r="E613" s="120" t="s">
        <v>1071</v>
      </c>
      <c r="F613" s="121" t="s">
        <v>1072</v>
      </c>
      <c r="G613" s="122" t="s">
        <v>131</v>
      </c>
      <c r="H613" s="123">
        <v>4904.415</v>
      </c>
      <c r="I613" s="186" t="s">
        <v>132</v>
      </c>
      <c r="J613" s="187"/>
      <c r="K613" s="188"/>
      <c r="L613" s="19"/>
      <c r="M613" s="124" t="s">
        <v>1</v>
      </c>
      <c r="N613" s="125" t="s">
        <v>33</v>
      </c>
      <c r="O613" s="126">
        <v>6.4000000000000001E-2</v>
      </c>
      <c r="P613" s="126">
        <f>O613*H613</f>
        <v>313.88256000000001</v>
      </c>
      <c r="Q613" s="126">
        <v>2.8600000000000001E-4</v>
      </c>
      <c r="R613" s="126">
        <f>Q613*H613</f>
        <v>1.4026626900000001</v>
      </c>
      <c r="S613" s="126">
        <v>0</v>
      </c>
      <c r="T613" s="127">
        <f>S613*H613</f>
        <v>0</v>
      </c>
      <c r="AR613" s="128" t="s">
        <v>223</v>
      </c>
      <c r="AT613" s="128" t="s">
        <v>128</v>
      </c>
      <c r="AU613" s="128" t="s">
        <v>73</v>
      </c>
      <c r="AY613" s="8" t="s">
        <v>125</v>
      </c>
      <c r="BE613" s="129">
        <f>IF(N613="základní",J613,0)</f>
        <v>0</v>
      </c>
      <c r="BF613" s="129">
        <f>IF(N613="snížená",J613,0)</f>
        <v>0</v>
      </c>
      <c r="BG613" s="129">
        <f>IF(N613="zákl. přenesená",J613,0)</f>
        <v>0</v>
      </c>
      <c r="BH613" s="129">
        <f>IF(N613="sníž. přenesená",J613,0)</f>
        <v>0</v>
      </c>
      <c r="BI613" s="129">
        <f>IF(N613="nulová",J613,0)</f>
        <v>0</v>
      </c>
      <c r="BJ613" s="8" t="s">
        <v>71</v>
      </c>
      <c r="BK613" s="129" t="e">
        <f>ROUND(#REF!*H613,2)</f>
        <v>#REF!</v>
      </c>
      <c r="BL613" s="8" t="s">
        <v>223</v>
      </c>
      <c r="BM613" s="128" t="s">
        <v>1073</v>
      </c>
    </row>
    <row r="614" spans="2:65" s="1" customFormat="1" ht="19.5">
      <c r="B614" s="19"/>
      <c r="D614" s="130" t="s">
        <v>135</v>
      </c>
      <c r="F614" s="131" t="s">
        <v>1074</v>
      </c>
      <c r="I614" s="8"/>
      <c r="J614" s="8"/>
      <c r="K614" s="8"/>
      <c r="L614" s="19"/>
      <c r="M614" s="132"/>
      <c r="T614" s="40"/>
      <c r="AT614" s="8" t="s">
        <v>135</v>
      </c>
      <c r="AU614" s="8" t="s">
        <v>73</v>
      </c>
    </row>
    <row r="615" spans="2:65" s="1" customFormat="1">
      <c r="B615" s="19"/>
      <c r="D615" s="133" t="s">
        <v>137</v>
      </c>
      <c r="F615" s="134" t="s">
        <v>1075</v>
      </c>
      <c r="I615" s="8"/>
      <c r="J615" s="8"/>
      <c r="K615" s="8"/>
      <c r="L615" s="19"/>
      <c r="M615" s="132"/>
      <c r="T615" s="40"/>
      <c r="AT615" s="8" t="s">
        <v>137</v>
      </c>
      <c r="AU615" s="8" t="s">
        <v>73</v>
      </c>
    </row>
    <row r="616" spans="2:65" s="108" customFormat="1" ht="25.9" customHeight="1">
      <c r="B616" s="107"/>
      <c r="D616" s="109" t="s">
        <v>65</v>
      </c>
      <c r="E616" s="110" t="s">
        <v>1076</v>
      </c>
      <c r="F616" s="110" t="s">
        <v>1077</v>
      </c>
      <c r="I616" s="109"/>
      <c r="J616" s="145"/>
      <c r="K616" s="109"/>
      <c r="L616" s="107"/>
      <c r="M616" s="112"/>
      <c r="P616" s="113">
        <f>P617+P624+P628+P632</f>
        <v>0</v>
      </c>
      <c r="R616" s="113">
        <f>R617+R624+R628+R632</f>
        <v>0</v>
      </c>
      <c r="T616" s="114">
        <f>T617+T624+T628+T632</f>
        <v>0</v>
      </c>
      <c r="AR616" s="109" t="s">
        <v>156</v>
      </c>
      <c r="AT616" s="115" t="s">
        <v>65</v>
      </c>
      <c r="AU616" s="115" t="s">
        <v>66</v>
      </c>
      <c r="AY616" s="109" t="s">
        <v>125</v>
      </c>
      <c r="BK616" s="116" t="e">
        <f>BK617+BK624+BK628+BK632</f>
        <v>#REF!</v>
      </c>
    </row>
    <row r="617" spans="2:65" s="108" customFormat="1" ht="22.9" customHeight="1">
      <c r="B617" s="107"/>
      <c r="D617" s="109" t="s">
        <v>65</v>
      </c>
      <c r="E617" s="117" t="s">
        <v>1078</v>
      </c>
      <c r="F617" s="117" t="s">
        <v>1079</v>
      </c>
      <c r="I617" s="109"/>
      <c r="J617" s="144"/>
      <c r="K617" s="109"/>
      <c r="L617" s="107"/>
      <c r="M617" s="112"/>
      <c r="P617" s="113">
        <f>SUM(P618:P623)</f>
        <v>0</v>
      </c>
      <c r="R617" s="113">
        <f>SUM(R618:R623)</f>
        <v>0</v>
      </c>
      <c r="T617" s="114">
        <f>SUM(T618:T623)</f>
        <v>0</v>
      </c>
      <c r="AR617" s="109" t="s">
        <v>71</v>
      </c>
      <c r="AT617" s="115" t="s">
        <v>65</v>
      </c>
      <c r="AU617" s="115" t="s">
        <v>71</v>
      </c>
      <c r="AY617" s="109" t="s">
        <v>125</v>
      </c>
      <c r="BK617" s="116" t="e">
        <f>SUM(BK618:BK623)</f>
        <v>#REF!</v>
      </c>
    </row>
    <row r="618" spans="2:65" s="1" customFormat="1" ht="21.75" customHeight="1">
      <c r="B618" s="19"/>
      <c r="C618" s="119" t="s">
        <v>1080</v>
      </c>
      <c r="D618" s="119" t="s">
        <v>128</v>
      </c>
      <c r="E618" s="120" t="s">
        <v>1081</v>
      </c>
      <c r="F618" s="121" t="s">
        <v>1082</v>
      </c>
      <c r="G618" s="122" t="s">
        <v>413</v>
      </c>
      <c r="H618" s="123">
        <v>180</v>
      </c>
      <c r="I618" s="186" t="s">
        <v>1</v>
      </c>
      <c r="J618" s="187"/>
      <c r="K618" s="188"/>
      <c r="L618" s="19"/>
      <c r="M618" s="124" t="s">
        <v>1</v>
      </c>
      <c r="N618" s="125" t="s">
        <v>33</v>
      </c>
      <c r="O618" s="126">
        <v>0</v>
      </c>
      <c r="P618" s="126">
        <f>O618*H618</f>
        <v>0</v>
      </c>
      <c r="Q618" s="126">
        <v>0</v>
      </c>
      <c r="R618" s="126">
        <f>Q618*H618</f>
        <v>0</v>
      </c>
      <c r="S618" s="126">
        <v>0</v>
      </c>
      <c r="T618" s="127">
        <f>S618*H618</f>
        <v>0</v>
      </c>
      <c r="AR618" s="128" t="s">
        <v>133</v>
      </c>
      <c r="AT618" s="128" t="s">
        <v>128</v>
      </c>
      <c r="AU618" s="128" t="s">
        <v>73</v>
      </c>
      <c r="AY618" s="8" t="s">
        <v>125</v>
      </c>
      <c r="BE618" s="129">
        <f>IF(N618="základní",J618,0)</f>
        <v>0</v>
      </c>
      <c r="BF618" s="129">
        <f>IF(N618="snížená",J618,0)</f>
        <v>0</v>
      </c>
      <c r="BG618" s="129">
        <f>IF(N618="zákl. přenesená",J618,0)</f>
        <v>0</v>
      </c>
      <c r="BH618" s="129">
        <f>IF(N618="sníž. přenesená",J618,0)</f>
        <v>0</v>
      </c>
      <c r="BI618" s="129">
        <f>IF(N618="nulová",J618,0)</f>
        <v>0</v>
      </c>
      <c r="BJ618" s="8" t="s">
        <v>71</v>
      </c>
      <c r="BK618" s="129" t="e">
        <f>ROUND(#REF!*H618,2)</f>
        <v>#REF!</v>
      </c>
      <c r="BL618" s="8" t="s">
        <v>133</v>
      </c>
      <c r="BM618" s="128" t="s">
        <v>1083</v>
      </c>
    </row>
    <row r="619" spans="2:65" s="1" customFormat="1">
      <c r="B619" s="19"/>
      <c r="D619" s="130" t="s">
        <v>135</v>
      </c>
      <c r="F619" s="131" t="s">
        <v>1082</v>
      </c>
      <c r="I619" s="8"/>
      <c r="J619" s="8"/>
      <c r="K619" s="8"/>
      <c r="L619" s="19"/>
      <c r="M619" s="132"/>
      <c r="T619" s="40"/>
      <c r="AT619" s="8" t="s">
        <v>135</v>
      </c>
      <c r="AU619" s="8" t="s">
        <v>73</v>
      </c>
    </row>
    <row r="620" spans="2:65" s="1" customFormat="1" ht="37.9" customHeight="1">
      <c r="B620" s="19"/>
      <c r="C620" s="119" t="s">
        <v>1084</v>
      </c>
      <c r="D620" s="119" t="s">
        <v>128</v>
      </c>
      <c r="E620" s="120" t="s">
        <v>1085</v>
      </c>
      <c r="F620" s="121" t="s">
        <v>1086</v>
      </c>
      <c r="G620" s="122" t="s">
        <v>152</v>
      </c>
      <c r="H620" s="123">
        <v>23</v>
      </c>
      <c r="I620" s="186" t="s">
        <v>1</v>
      </c>
      <c r="J620" s="187"/>
      <c r="K620" s="188"/>
      <c r="L620" s="19"/>
      <c r="M620" s="124" t="s">
        <v>1</v>
      </c>
      <c r="N620" s="125" t="s">
        <v>33</v>
      </c>
      <c r="O620" s="126">
        <v>0</v>
      </c>
      <c r="P620" s="126">
        <f>O620*H620</f>
        <v>0</v>
      </c>
      <c r="Q620" s="126">
        <v>0</v>
      </c>
      <c r="R620" s="126">
        <f>Q620*H620</f>
        <v>0</v>
      </c>
      <c r="S620" s="126">
        <v>0</v>
      </c>
      <c r="T620" s="127">
        <f>S620*H620</f>
        <v>0</v>
      </c>
      <c r="AR620" s="128" t="s">
        <v>133</v>
      </c>
      <c r="AT620" s="128" t="s">
        <v>128</v>
      </c>
      <c r="AU620" s="128" t="s">
        <v>73</v>
      </c>
      <c r="AY620" s="8" t="s">
        <v>125</v>
      </c>
      <c r="BE620" s="129">
        <f>IF(N620="základní",J620,0)</f>
        <v>0</v>
      </c>
      <c r="BF620" s="129">
        <f>IF(N620="snížená",J620,0)</f>
        <v>0</v>
      </c>
      <c r="BG620" s="129">
        <f>IF(N620="zákl. přenesená",J620,0)</f>
        <v>0</v>
      </c>
      <c r="BH620" s="129">
        <f>IF(N620="sníž. přenesená",J620,0)</f>
        <v>0</v>
      </c>
      <c r="BI620" s="129">
        <f>IF(N620="nulová",J620,0)</f>
        <v>0</v>
      </c>
      <c r="BJ620" s="8" t="s">
        <v>71</v>
      </c>
      <c r="BK620" s="129" t="e">
        <f>ROUND(#REF!*H620,2)</f>
        <v>#REF!</v>
      </c>
      <c r="BL620" s="8" t="s">
        <v>133</v>
      </c>
      <c r="BM620" s="128" t="s">
        <v>1087</v>
      </c>
    </row>
    <row r="621" spans="2:65" s="1" customFormat="1" ht="19.5">
      <c r="B621" s="19"/>
      <c r="D621" s="130" t="s">
        <v>135</v>
      </c>
      <c r="F621" s="131" t="s">
        <v>1086</v>
      </c>
      <c r="I621" s="8"/>
      <c r="J621" s="8"/>
      <c r="K621" s="8"/>
      <c r="L621" s="19"/>
      <c r="M621" s="132"/>
      <c r="T621" s="40"/>
      <c r="AT621" s="8" t="s">
        <v>135</v>
      </c>
      <c r="AU621" s="8" t="s">
        <v>73</v>
      </c>
    </row>
    <row r="622" spans="2:65" s="1" customFormat="1" ht="21.75" customHeight="1">
      <c r="B622" s="19"/>
      <c r="C622" s="119" t="s">
        <v>1088</v>
      </c>
      <c r="D622" s="119" t="s">
        <v>128</v>
      </c>
      <c r="E622" s="120" t="s">
        <v>1089</v>
      </c>
      <c r="F622" s="121" t="s">
        <v>1090</v>
      </c>
      <c r="G622" s="122" t="s">
        <v>152</v>
      </c>
      <c r="H622" s="123">
        <v>68</v>
      </c>
      <c r="I622" s="186" t="s">
        <v>1</v>
      </c>
      <c r="J622" s="187"/>
      <c r="K622" s="188"/>
      <c r="L622" s="19"/>
      <c r="M622" s="124" t="s">
        <v>1</v>
      </c>
      <c r="N622" s="125" t="s">
        <v>33</v>
      </c>
      <c r="O622" s="126">
        <v>0</v>
      </c>
      <c r="P622" s="126">
        <f>O622*H622</f>
        <v>0</v>
      </c>
      <c r="Q622" s="126">
        <v>0</v>
      </c>
      <c r="R622" s="126">
        <f>Q622*H622</f>
        <v>0</v>
      </c>
      <c r="S622" s="126">
        <v>0</v>
      </c>
      <c r="T622" s="127">
        <f>S622*H622</f>
        <v>0</v>
      </c>
      <c r="AR622" s="128" t="s">
        <v>133</v>
      </c>
      <c r="AT622" s="128" t="s">
        <v>128</v>
      </c>
      <c r="AU622" s="128" t="s">
        <v>73</v>
      </c>
      <c r="AY622" s="8" t="s">
        <v>125</v>
      </c>
      <c r="BE622" s="129">
        <f>IF(N622="základní",J622,0)</f>
        <v>0</v>
      </c>
      <c r="BF622" s="129">
        <f>IF(N622="snížená",J622,0)</f>
        <v>0</v>
      </c>
      <c r="BG622" s="129">
        <f>IF(N622="zákl. přenesená",J622,0)</f>
        <v>0</v>
      </c>
      <c r="BH622" s="129">
        <f>IF(N622="sníž. přenesená",J622,0)</f>
        <v>0</v>
      </c>
      <c r="BI622" s="129">
        <f>IF(N622="nulová",J622,0)</f>
        <v>0</v>
      </c>
      <c r="BJ622" s="8" t="s">
        <v>71</v>
      </c>
      <c r="BK622" s="129" t="e">
        <f>ROUND(#REF!*H622,2)</f>
        <v>#REF!</v>
      </c>
      <c r="BL622" s="8" t="s">
        <v>133</v>
      </c>
      <c r="BM622" s="128" t="s">
        <v>1091</v>
      </c>
    </row>
    <row r="623" spans="2:65" s="1" customFormat="1">
      <c r="B623" s="19"/>
      <c r="D623" s="130" t="s">
        <v>135</v>
      </c>
      <c r="F623" s="131" t="s">
        <v>1090</v>
      </c>
      <c r="I623" s="8"/>
      <c r="J623" s="8"/>
      <c r="K623" s="8"/>
      <c r="L623" s="19"/>
      <c r="M623" s="132"/>
      <c r="T623" s="40"/>
      <c r="AT623" s="8" t="s">
        <v>135</v>
      </c>
      <c r="AU623" s="8" t="s">
        <v>73</v>
      </c>
    </row>
    <row r="624" spans="2:65" s="108" customFormat="1" ht="22.9" customHeight="1">
      <c r="B624" s="107"/>
      <c r="D624" s="109" t="s">
        <v>65</v>
      </c>
      <c r="E624" s="117" t="s">
        <v>1092</v>
      </c>
      <c r="F624" s="117" t="s">
        <v>1093</v>
      </c>
      <c r="I624" s="109"/>
      <c r="J624" s="144"/>
      <c r="K624" s="109"/>
      <c r="L624" s="107"/>
      <c r="M624" s="112"/>
      <c r="P624" s="113">
        <f>SUM(P625:P627)</f>
        <v>0</v>
      </c>
      <c r="R624" s="113">
        <f>SUM(R625:R627)</f>
        <v>0</v>
      </c>
      <c r="T624" s="114">
        <f>SUM(T625:T627)</f>
        <v>0</v>
      </c>
      <c r="AR624" s="109" t="s">
        <v>156</v>
      </c>
      <c r="AT624" s="115" t="s">
        <v>65</v>
      </c>
      <c r="AU624" s="115" t="s">
        <v>71</v>
      </c>
      <c r="AY624" s="109" t="s">
        <v>125</v>
      </c>
      <c r="BK624" s="116" t="e">
        <f>SUM(BK625:BK627)</f>
        <v>#REF!</v>
      </c>
    </row>
    <row r="625" spans="2:65" s="1" customFormat="1" ht="16.5" customHeight="1">
      <c r="B625" s="19"/>
      <c r="C625" s="119" t="s">
        <v>1094</v>
      </c>
      <c r="D625" s="119" t="s">
        <v>128</v>
      </c>
      <c r="E625" s="120" t="s">
        <v>1095</v>
      </c>
      <c r="F625" s="121" t="s">
        <v>1096</v>
      </c>
      <c r="G625" s="122" t="s">
        <v>427</v>
      </c>
      <c r="H625" s="123">
        <v>23</v>
      </c>
      <c r="I625" s="186" t="s">
        <v>887</v>
      </c>
      <c r="J625" s="187"/>
      <c r="K625" s="188"/>
      <c r="L625" s="19"/>
      <c r="M625" s="124" t="s">
        <v>1</v>
      </c>
      <c r="N625" s="125" t="s">
        <v>33</v>
      </c>
      <c r="O625" s="126">
        <v>0</v>
      </c>
      <c r="P625" s="126">
        <f>O625*H625</f>
        <v>0</v>
      </c>
      <c r="Q625" s="126">
        <v>0</v>
      </c>
      <c r="R625" s="126">
        <f>Q625*H625</f>
        <v>0</v>
      </c>
      <c r="S625" s="126">
        <v>0</v>
      </c>
      <c r="T625" s="127">
        <f>S625*H625</f>
        <v>0</v>
      </c>
      <c r="AR625" s="128" t="s">
        <v>133</v>
      </c>
      <c r="AT625" s="128" t="s">
        <v>128</v>
      </c>
      <c r="AU625" s="128" t="s">
        <v>73</v>
      </c>
      <c r="AY625" s="8" t="s">
        <v>125</v>
      </c>
      <c r="BE625" s="129">
        <f>IF(N625="základní",J625,0)</f>
        <v>0</v>
      </c>
      <c r="BF625" s="129">
        <f>IF(N625="snížená",J625,0)</f>
        <v>0</v>
      </c>
      <c r="BG625" s="129">
        <f>IF(N625="zákl. přenesená",J625,0)</f>
        <v>0</v>
      </c>
      <c r="BH625" s="129">
        <f>IF(N625="sníž. přenesená",J625,0)</f>
        <v>0</v>
      </c>
      <c r="BI625" s="129">
        <f>IF(N625="nulová",J625,0)</f>
        <v>0</v>
      </c>
      <c r="BJ625" s="8" t="s">
        <v>71</v>
      </c>
      <c r="BK625" s="129" t="e">
        <f>ROUND(#REF!*H625,2)</f>
        <v>#REF!</v>
      </c>
      <c r="BL625" s="8" t="s">
        <v>133</v>
      </c>
      <c r="BM625" s="128" t="s">
        <v>1097</v>
      </c>
    </row>
    <row r="626" spans="2:65" s="1" customFormat="1">
      <c r="B626" s="19"/>
      <c r="D626" s="130" t="s">
        <v>135</v>
      </c>
      <c r="F626" s="131" t="s">
        <v>1096</v>
      </c>
      <c r="I626" s="8"/>
      <c r="J626" s="8"/>
      <c r="K626" s="8"/>
      <c r="L626" s="19"/>
      <c r="M626" s="132"/>
      <c r="T626" s="40"/>
      <c r="AT626" s="8" t="s">
        <v>135</v>
      </c>
      <c r="AU626" s="8" t="s">
        <v>73</v>
      </c>
    </row>
    <row r="627" spans="2:65" s="1" customFormat="1">
      <c r="B627" s="19"/>
      <c r="D627" s="133" t="s">
        <v>137</v>
      </c>
      <c r="F627" s="134" t="s">
        <v>1098</v>
      </c>
      <c r="I627" s="8"/>
      <c r="J627" s="8"/>
      <c r="K627" s="8"/>
      <c r="L627" s="19"/>
      <c r="M627" s="132"/>
      <c r="T627" s="40"/>
      <c r="AT627" s="8" t="s">
        <v>137</v>
      </c>
      <c r="AU627" s="8" t="s">
        <v>73</v>
      </c>
    </row>
    <row r="628" spans="2:65" s="108" customFormat="1" ht="22.9" customHeight="1">
      <c r="B628" s="107"/>
      <c r="D628" s="109" t="s">
        <v>65</v>
      </c>
      <c r="E628" s="117" t="s">
        <v>1099</v>
      </c>
      <c r="F628" s="117" t="s">
        <v>1100</v>
      </c>
      <c r="I628" s="109"/>
      <c r="J628" s="144"/>
      <c r="K628" s="109"/>
      <c r="L628" s="107"/>
      <c r="M628" s="112"/>
      <c r="P628" s="113">
        <f>SUM(P629:P631)</f>
        <v>0</v>
      </c>
      <c r="R628" s="113">
        <f>SUM(R629:R631)</f>
        <v>0</v>
      </c>
      <c r="T628" s="114">
        <f>SUM(T629:T631)</f>
        <v>0</v>
      </c>
      <c r="AR628" s="109" t="s">
        <v>156</v>
      </c>
      <c r="AT628" s="115" t="s">
        <v>65</v>
      </c>
      <c r="AU628" s="115" t="s">
        <v>71</v>
      </c>
      <c r="AY628" s="109" t="s">
        <v>125</v>
      </c>
      <c r="BK628" s="116" t="e">
        <f>SUM(BK629:BK631)</f>
        <v>#REF!</v>
      </c>
    </row>
    <row r="629" spans="2:65" s="1" customFormat="1" ht="16.5" customHeight="1">
      <c r="B629" s="19"/>
      <c r="C629" s="119" t="s">
        <v>1101</v>
      </c>
      <c r="D629" s="119" t="s">
        <v>128</v>
      </c>
      <c r="E629" s="120" t="s">
        <v>1102</v>
      </c>
      <c r="F629" s="121" t="s">
        <v>1100</v>
      </c>
      <c r="G629" s="122" t="s">
        <v>427</v>
      </c>
      <c r="H629" s="123">
        <v>23</v>
      </c>
      <c r="I629" s="186" t="s">
        <v>887</v>
      </c>
      <c r="J629" s="187"/>
      <c r="K629" s="188"/>
      <c r="L629" s="19"/>
      <c r="M629" s="124" t="s">
        <v>1</v>
      </c>
      <c r="N629" s="125" t="s">
        <v>33</v>
      </c>
      <c r="O629" s="126">
        <v>0</v>
      </c>
      <c r="P629" s="126">
        <f>O629*H629</f>
        <v>0</v>
      </c>
      <c r="Q629" s="126">
        <v>0</v>
      </c>
      <c r="R629" s="126">
        <f>Q629*H629</f>
        <v>0</v>
      </c>
      <c r="S629" s="126">
        <v>0</v>
      </c>
      <c r="T629" s="127">
        <f>S629*H629</f>
        <v>0</v>
      </c>
      <c r="AR629" s="128" t="s">
        <v>133</v>
      </c>
      <c r="AT629" s="128" t="s">
        <v>128</v>
      </c>
      <c r="AU629" s="128" t="s">
        <v>73</v>
      </c>
      <c r="AY629" s="8" t="s">
        <v>125</v>
      </c>
      <c r="BE629" s="129">
        <f>IF(N629="základní",J629,0)</f>
        <v>0</v>
      </c>
      <c r="BF629" s="129">
        <f>IF(N629="snížená",J629,0)</f>
        <v>0</v>
      </c>
      <c r="BG629" s="129">
        <f>IF(N629="zákl. přenesená",J629,0)</f>
        <v>0</v>
      </c>
      <c r="BH629" s="129">
        <f>IF(N629="sníž. přenesená",J629,0)</f>
        <v>0</v>
      </c>
      <c r="BI629" s="129">
        <f>IF(N629="nulová",J629,0)</f>
        <v>0</v>
      </c>
      <c r="BJ629" s="8" t="s">
        <v>71</v>
      </c>
      <c r="BK629" s="129" t="e">
        <f>ROUND(#REF!*H629,2)</f>
        <v>#REF!</v>
      </c>
      <c r="BL629" s="8" t="s">
        <v>133</v>
      </c>
      <c r="BM629" s="128" t="s">
        <v>1103</v>
      </c>
    </row>
    <row r="630" spans="2:65" s="1" customFormat="1">
      <c r="B630" s="19"/>
      <c r="D630" s="130" t="s">
        <v>135</v>
      </c>
      <c r="F630" s="131" t="s">
        <v>1100</v>
      </c>
      <c r="I630" s="8"/>
      <c r="J630" s="8"/>
      <c r="K630" s="8"/>
      <c r="L630" s="19"/>
      <c r="M630" s="132"/>
      <c r="T630" s="40"/>
      <c r="AT630" s="8" t="s">
        <v>135</v>
      </c>
      <c r="AU630" s="8" t="s">
        <v>73</v>
      </c>
    </row>
    <row r="631" spans="2:65" s="1" customFormat="1">
      <c r="B631" s="19"/>
      <c r="D631" s="133" t="s">
        <v>137</v>
      </c>
      <c r="F631" s="134" t="s">
        <v>1104</v>
      </c>
      <c r="I631" s="8"/>
      <c r="J631" s="8"/>
      <c r="K631" s="8"/>
      <c r="L631" s="19"/>
      <c r="M631" s="132"/>
      <c r="T631" s="40"/>
      <c r="AT631" s="8" t="s">
        <v>137</v>
      </c>
      <c r="AU631" s="8" t="s">
        <v>73</v>
      </c>
    </row>
    <row r="632" spans="2:65" s="108" customFormat="1" ht="22.9" customHeight="1">
      <c r="B632" s="107"/>
      <c r="D632" s="109" t="s">
        <v>65</v>
      </c>
      <c r="E632" s="117" t="s">
        <v>1105</v>
      </c>
      <c r="F632" s="117" t="s">
        <v>1106</v>
      </c>
      <c r="I632" s="109"/>
      <c r="J632" s="144"/>
      <c r="K632" s="109"/>
      <c r="L632" s="107"/>
      <c r="M632" s="112"/>
      <c r="P632" s="113">
        <f>SUM(P633:P638)</f>
        <v>0</v>
      </c>
      <c r="R632" s="113">
        <f>SUM(R633:R638)</f>
        <v>0</v>
      </c>
      <c r="T632" s="114">
        <f>SUM(T633:T638)</f>
        <v>0</v>
      </c>
      <c r="AR632" s="109" t="s">
        <v>156</v>
      </c>
      <c r="AT632" s="115" t="s">
        <v>65</v>
      </c>
      <c r="AU632" s="115" t="s">
        <v>71</v>
      </c>
      <c r="AY632" s="109" t="s">
        <v>125</v>
      </c>
      <c r="BK632" s="116" t="e">
        <f>SUM(BK633:BK638)</f>
        <v>#REF!</v>
      </c>
    </row>
    <row r="633" spans="2:65" s="1" customFormat="1" ht="16.5" customHeight="1">
      <c r="B633" s="19"/>
      <c r="C633" s="119" t="s">
        <v>1107</v>
      </c>
      <c r="D633" s="119" t="s">
        <v>128</v>
      </c>
      <c r="E633" s="120" t="s">
        <v>1108</v>
      </c>
      <c r="F633" s="121" t="s">
        <v>1109</v>
      </c>
      <c r="G633" s="122" t="s">
        <v>427</v>
      </c>
      <c r="H633" s="123">
        <v>23</v>
      </c>
      <c r="I633" s="186" t="s">
        <v>887</v>
      </c>
      <c r="J633" s="187"/>
      <c r="K633" s="188"/>
      <c r="L633" s="19"/>
      <c r="M633" s="124" t="s">
        <v>1</v>
      </c>
      <c r="N633" s="125" t="s">
        <v>33</v>
      </c>
      <c r="O633" s="126">
        <v>0</v>
      </c>
      <c r="P633" s="126">
        <f>O633*H633</f>
        <v>0</v>
      </c>
      <c r="Q633" s="126">
        <v>0</v>
      </c>
      <c r="R633" s="126">
        <f>Q633*H633</f>
        <v>0</v>
      </c>
      <c r="S633" s="126">
        <v>0</v>
      </c>
      <c r="T633" s="127">
        <f>S633*H633</f>
        <v>0</v>
      </c>
      <c r="AR633" s="128" t="s">
        <v>133</v>
      </c>
      <c r="AT633" s="128" t="s">
        <v>128</v>
      </c>
      <c r="AU633" s="128" t="s">
        <v>73</v>
      </c>
      <c r="AY633" s="8" t="s">
        <v>125</v>
      </c>
      <c r="BE633" s="129">
        <f>IF(N633="základní",J633,0)</f>
        <v>0</v>
      </c>
      <c r="BF633" s="129">
        <f>IF(N633="snížená",J633,0)</f>
        <v>0</v>
      </c>
      <c r="BG633" s="129">
        <f>IF(N633="zákl. přenesená",J633,0)</f>
        <v>0</v>
      </c>
      <c r="BH633" s="129">
        <f>IF(N633="sníž. přenesená",J633,0)</f>
        <v>0</v>
      </c>
      <c r="BI633" s="129">
        <f>IF(N633="nulová",J633,0)</f>
        <v>0</v>
      </c>
      <c r="BJ633" s="8" t="s">
        <v>71</v>
      </c>
      <c r="BK633" s="129" t="e">
        <f>ROUND(#REF!*H633,2)</f>
        <v>#REF!</v>
      </c>
      <c r="BL633" s="8" t="s">
        <v>133</v>
      </c>
      <c r="BM633" s="128" t="s">
        <v>1110</v>
      </c>
    </row>
    <row r="634" spans="2:65" s="1" customFormat="1">
      <c r="B634" s="19"/>
      <c r="D634" s="130" t="s">
        <v>135</v>
      </c>
      <c r="F634" s="131" t="s">
        <v>1109</v>
      </c>
      <c r="I634" s="8"/>
      <c r="J634" s="8"/>
      <c r="K634" s="8"/>
      <c r="L634" s="19"/>
      <c r="M634" s="132"/>
      <c r="T634" s="40"/>
      <c r="AT634" s="8" t="s">
        <v>135</v>
      </c>
      <c r="AU634" s="8" t="s">
        <v>73</v>
      </c>
    </row>
    <row r="635" spans="2:65" s="1" customFormat="1">
      <c r="B635" s="19"/>
      <c r="D635" s="133" t="s">
        <v>137</v>
      </c>
      <c r="F635" s="134" t="s">
        <v>1111</v>
      </c>
      <c r="I635" s="8"/>
      <c r="J635" s="8"/>
      <c r="K635" s="8"/>
      <c r="L635" s="19"/>
      <c r="M635" s="132"/>
      <c r="T635" s="40"/>
      <c r="AT635" s="8" t="s">
        <v>137</v>
      </c>
      <c r="AU635" s="8" t="s">
        <v>73</v>
      </c>
    </row>
    <row r="636" spans="2:65" s="1" customFormat="1" ht="16.5" customHeight="1">
      <c r="B636" s="19"/>
      <c r="C636" s="119" t="s">
        <v>1112</v>
      </c>
      <c r="D636" s="119" t="s">
        <v>128</v>
      </c>
      <c r="E636" s="120" t="s">
        <v>1113</v>
      </c>
      <c r="F636" s="121" t="s">
        <v>1114</v>
      </c>
      <c r="G636" s="122" t="s">
        <v>427</v>
      </c>
      <c r="H636" s="123">
        <v>23</v>
      </c>
      <c r="I636" s="186" t="s">
        <v>887</v>
      </c>
      <c r="J636" s="187"/>
      <c r="K636" s="188"/>
      <c r="L636" s="19"/>
      <c r="M636" s="124" t="s">
        <v>1</v>
      </c>
      <c r="N636" s="125" t="s">
        <v>33</v>
      </c>
      <c r="O636" s="126">
        <v>0</v>
      </c>
      <c r="P636" s="126">
        <f>O636*H636</f>
        <v>0</v>
      </c>
      <c r="Q636" s="126">
        <v>0</v>
      </c>
      <c r="R636" s="126">
        <f>Q636*H636</f>
        <v>0</v>
      </c>
      <c r="S636" s="126">
        <v>0</v>
      </c>
      <c r="T636" s="127">
        <f>S636*H636</f>
        <v>0</v>
      </c>
      <c r="AR636" s="128" t="s">
        <v>133</v>
      </c>
      <c r="AT636" s="128" t="s">
        <v>128</v>
      </c>
      <c r="AU636" s="128" t="s">
        <v>73</v>
      </c>
      <c r="AY636" s="8" t="s">
        <v>125</v>
      </c>
      <c r="BE636" s="129">
        <f>IF(N636="základní",J636,0)</f>
        <v>0</v>
      </c>
      <c r="BF636" s="129">
        <f>IF(N636="snížená",J636,0)</f>
        <v>0</v>
      </c>
      <c r="BG636" s="129">
        <f>IF(N636="zákl. přenesená",J636,0)</f>
        <v>0</v>
      </c>
      <c r="BH636" s="129">
        <f>IF(N636="sníž. přenesená",J636,0)</f>
        <v>0</v>
      </c>
      <c r="BI636" s="129">
        <f>IF(N636="nulová",J636,0)</f>
        <v>0</v>
      </c>
      <c r="BJ636" s="8" t="s">
        <v>71</v>
      </c>
      <c r="BK636" s="129" t="e">
        <f>ROUND(#REF!*H636,2)</f>
        <v>#REF!</v>
      </c>
      <c r="BL636" s="8" t="s">
        <v>133</v>
      </c>
      <c r="BM636" s="128" t="s">
        <v>1115</v>
      </c>
    </row>
    <row r="637" spans="2:65" s="1" customFormat="1">
      <c r="B637" s="19"/>
      <c r="D637" s="130" t="s">
        <v>135</v>
      </c>
      <c r="F637" s="131" t="s">
        <v>1114</v>
      </c>
      <c r="I637" s="8"/>
      <c r="J637" s="8"/>
      <c r="K637" s="8"/>
      <c r="L637" s="19"/>
      <c r="M637" s="132"/>
      <c r="T637" s="40"/>
      <c r="AT637" s="8" t="s">
        <v>135</v>
      </c>
      <c r="AU637" s="8" t="s">
        <v>73</v>
      </c>
    </row>
    <row r="638" spans="2:65" s="1" customFormat="1">
      <c r="B638" s="19"/>
      <c r="D638" s="133" t="s">
        <v>137</v>
      </c>
      <c r="F638" s="134" t="s">
        <v>1116</v>
      </c>
      <c r="I638" s="8"/>
      <c r="J638" s="8"/>
      <c r="K638" s="8"/>
      <c r="L638" s="19"/>
      <c r="M638" s="146"/>
      <c r="N638" s="147"/>
      <c r="O638" s="147"/>
      <c r="P638" s="147"/>
      <c r="Q638" s="147"/>
      <c r="R638" s="147"/>
      <c r="S638" s="147"/>
      <c r="T638" s="148"/>
      <c r="AT638" s="8" t="s">
        <v>137</v>
      </c>
      <c r="AU638" s="8" t="s">
        <v>73</v>
      </c>
    </row>
    <row r="639" spans="2:65" s="1" customFormat="1" ht="6.95" customHeight="1">
      <c r="B639" s="30"/>
      <c r="C639" s="31"/>
      <c r="D639" s="31"/>
      <c r="E639" s="31"/>
      <c r="F639" s="31"/>
      <c r="G639" s="31"/>
      <c r="H639" s="31"/>
      <c r="I639" s="149"/>
      <c r="J639" s="149"/>
      <c r="K639" s="149"/>
      <c r="L639" s="19"/>
    </row>
  </sheetData>
  <sheetProtection algorithmName="SHA-512" hashValue="I6Uenchg0mb09nYRALkd2pCxZ5sGBBmEv4A02Yf02pdBJLP8eUVvS1r+lu54GfzrFFWNCW04kAWGxtnYTwoEHA==" saltValue="fiSRDNOMhvlBew7cW2NzjQ==" spinCount="100000" sheet="1" objects="1" scenarios="1"/>
  <mergeCells count="177">
    <mergeCell ref="I153:K153"/>
    <mergeCell ref="I150:K150"/>
    <mergeCell ref="I147:K147"/>
    <mergeCell ref="I168:K168"/>
    <mergeCell ref="I165:K165"/>
    <mergeCell ref="I162:K162"/>
    <mergeCell ref="I159:K159"/>
    <mergeCell ref="I156:K156"/>
    <mergeCell ref="I183:K183"/>
    <mergeCell ref="I180:K180"/>
    <mergeCell ref="I177:K177"/>
    <mergeCell ref="I174:K174"/>
    <mergeCell ref="I171:K171"/>
    <mergeCell ref="I199:K199"/>
    <mergeCell ref="I196:K196"/>
    <mergeCell ref="I193:K193"/>
    <mergeCell ref="I190:K190"/>
    <mergeCell ref="I187:K187"/>
    <mergeCell ref="I215:K215"/>
    <mergeCell ref="I208:K208"/>
    <mergeCell ref="I211:K211"/>
    <mergeCell ref="I205:K205"/>
    <mergeCell ref="I202:K202"/>
    <mergeCell ref="I625:K625"/>
    <mergeCell ref="I629:K629"/>
    <mergeCell ref="I633:K633"/>
    <mergeCell ref="I636:K636"/>
    <mergeCell ref="I536:K536"/>
    <mergeCell ref="I611:K611"/>
    <mergeCell ref="I613:K613"/>
    <mergeCell ref="I618:K618"/>
    <mergeCell ref="I620:K620"/>
    <mergeCell ref="I622:K622"/>
    <mergeCell ref="I596:K596"/>
    <mergeCell ref="I599:K599"/>
    <mergeCell ref="I602:K602"/>
    <mergeCell ref="I606:K606"/>
    <mergeCell ref="I609:K609"/>
    <mergeCell ref="I582:K582"/>
    <mergeCell ref="I585:K585"/>
    <mergeCell ref="I588:K588"/>
    <mergeCell ref="I591:K591"/>
    <mergeCell ref="I593:K593"/>
    <mergeCell ref="I568:K568"/>
    <mergeCell ref="I571:K571"/>
    <mergeCell ref="I573:K573"/>
    <mergeCell ref="I576:K576"/>
    <mergeCell ref="I578:K578"/>
    <mergeCell ref="I553:K553"/>
    <mergeCell ref="I556:K556"/>
    <mergeCell ref="I558:K558"/>
    <mergeCell ref="I562:K562"/>
    <mergeCell ref="I565:K565"/>
    <mergeCell ref="I538:K538"/>
    <mergeCell ref="I541:K541"/>
    <mergeCell ref="I543:K543"/>
    <mergeCell ref="I547:K547"/>
    <mergeCell ref="I550:K550"/>
    <mergeCell ref="I524:K524"/>
    <mergeCell ref="I527:K527"/>
    <mergeCell ref="I529:K529"/>
    <mergeCell ref="I532:K532"/>
    <mergeCell ref="I534:K534"/>
    <mergeCell ref="I508:K508"/>
    <mergeCell ref="I511:K511"/>
    <mergeCell ref="I514:K514"/>
    <mergeCell ref="I517:K517"/>
    <mergeCell ref="I521:K521"/>
    <mergeCell ref="I494:K494"/>
    <mergeCell ref="I496:K496"/>
    <mergeCell ref="I499:K499"/>
    <mergeCell ref="I502:K502"/>
    <mergeCell ref="I505:K505"/>
    <mergeCell ref="I480:K480"/>
    <mergeCell ref="I483:K483"/>
    <mergeCell ref="I486:K486"/>
    <mergeCell ref="I489:K489"/>
    <mergeCell ref="I491:K491"/>
    <mergeCell ref="I463:K463"/>
    <mergeCell ref="I467:K467"/>
    <mergeCell ref="I470:K470"/>
    <mergeCell ref="I473:K473"/>
    <mergeCell ref="I476:K476"/>
    <mergeCell ref="I448:K448"/>
    <mergeCell ref="I451:K451"/>
    <mergeCell ref="I454:K454"/>
    <mergeCell ref="I457:K457"/>
    <mergeCell ref="I460:K460"/>
    <mergeCell ref="I434:K434"/>
    <mergeCell ref="I436:K436"/>
    <mergeCell ref="I438:K438"/>
    <mergeCell ref="I442:K442"/>
    <mergeCell ref="I445:K445"/>
    <mergeCell ref="I419:K419"/>
    <mergeCell ref="I422:K422"/>
    <mergeCell ref="I424:K424"/>
    <mergeCell ref="I428:K428"/>
    <mergeCell ref="I431:K431"/>
    <mergeCell ref="I404:K404"/>
    <mergeCell ref="I407:K407"/>
    <mergeCell ref="I411:K411"/>
    <mergeCell ref="I413:K413"/>
    <mergeCell ref="I416:K416"/>
    <mergeCell ref="I387:K387"/>
    <mergeCell ref="I390:K390"/>
    <mergeCell ref="I393:K393"/>
    <mergeCell ref="I397:K397"/>
    <mergeCell ref="I400:K400"/>
    <mergeCell ref="I372:K372"/>
    <mergeCell ref="I375:K375"/>
    <mergeCell ref="I378:K378"/>
    <mergeCell ref="I381:K381"/>
    <mergeCell ref="I384:K384"/>
    <mergeCell ref="I356:K356"/>
    <mergeCell ref="I360:K360"/>
    <mergeCell ref="I363:K363"/>
    <mergeCell ref="I366:K366"/>
    <mergeCell ref="I369:K369"/>
    <mergeCell ref="I341:K341"/>
    <mergeCell ref="I344:K344"/>
    <mergeCell ref="I347:K347"/>
    <mergeCell ref="I350:K350"/>
    <mergeCell ref="I353:K353"/>
    <mergeCell ref="I326:K326"/>
    <mergeCell ref="I329:K329"/>
    <mergeCell ref="I333:K333"/>
    <mergeCell ref="I335:K335"/>
    <mergeCell ref="I338:K338"/>
    <mergeCell ref="I311:K311"/>
    <mergeCell ref="I314:K314"/>
    <mergeCell ref="I317:K317"/>
    <mergeCell ref="I320:K320"/>
    <mergeCell ref="I323:K323"/>
    <mergeCell ref="I296:K296"/>
    <mergeCell ref="I300:K300"/>
    <mergeCell ref="I303:K303"/>
    <mergeCell ref="I305:K305"/>
    <mergeCell ref="I309:K309"/>
    <mergeCell ref="I285:K285"/>
    <mergeCell ref="I287:K287"/>
    <mergeCell ref="I289:K289"/>
    <mergeCell ref="I291:K291"/>
    <mergeCell ref="I293:K293"/>
    <mergeCell ref="I274:K274"/>
    <mergeCell ref="I276:K276"/>
    <mergeCell ref="I278:K278"/>
    <mergeCell ref="I280:K280"/>
    <mergeCell ref="I282:K282"/>
    <mergeCell ref="I263:K263"/>
    <mergeCell ref="I265:K265"/>
    <mergeCell ref="I267:K267"/>
    <mergeCell ref="I270:K270"/>
    <mergeCell ref="I272:K272"/>
    <mergeCell ref="L2:V2"/>
    <mergeCell ref="E7:H7"/>
    <mergeCell ref="E16:H16"/>
    <mergeCell ref="E25:H25"/>
    <mergeCell ref="E85:H85"/>
    <mergeCell ref="E136:H136"/>
    <mergeCell ref="I259:K259"/>
    <mergeCell ref="I261:K261"/>
    <mergeCell ref="I236:K236"/>
    <mergeCell ref="I238:K238"/>
    <mergeCell ref="I240:K240"/>
    <mergeCell ref="I242:K242"/>
    <mergeCell ref="I244:K244"/>
    <mergeCell ref="I246:K246"/>
    <mergeCell ref="I248:K248"/>
    <mergeCell ref="I251:K251"/>
    <mergeCell ref="I253:K253"/>
    <mergeCell ref="I255:K255"/>
    <mergeCell ref="I257:K257"/>
    <mergeCell ref="I231:K231"/>
    <mergeCell ref="I227:K227"/>
    <mergeCell ref="I224:K224"/>
    <mergeCell ref="I221:K221"/>
    <mergeCell ref="I218:K218"/>
  </mergeCells>
  <hyperlinks>
    <hyperlink ref="F149" r:id="rId1" xr:uid="{00000000-0004-0000-0100-000000000000}"/>
    <hyperlink ref="F152" r:id="rId2" xr:uid="{00000000-0004-0000-0100-000001000000}"/>
    <hyperlink ref="F155" r:id="rId3" xr:uid="{00000000-0004-0000-0100-000002000000}"/>
    <hyperlink ref="F158" r:id="rId4" xr:uid="{00000000-0004-0000-0100-000003000000}"/>
    <hyperlink ref="F161" r:id="rId5" xr:uid="{00000000-0004-0000-0100-000004000000}"/>
    <hyperlink ref="F164" r:id="rId6" xr:uid="{00000000-0004-0000-0100-000005000000}"/>
    <hyperlink ref="F167" r:id="rId7" xr:uid="{00000000-0004-0000-0100-000006000000}"/>
    <hyperlink ref="F170" r:id="rId8" xr:uid="{00000000-0004-0000-0100-000007000000}"/>
    <hyperlink ref="F173" r:id="rId9" xr:uid="{00000000-0004-0000-0100-000008000000}"/>
    <hyperlink ref="F176" r:id="rId10" xr:uid="{00000000-0004-0000-0100-000009000000}"/>
    <hyperlink ref="F182" r:id="rId11" xr:uid="{00000000-0004-0000-0100-00000A000000}"/>
    <hyperlink ref="F189" r:id="rId12" xr:uid="{00000000-0004-0000-0100-00000B000000}"/>
    <hyperlink ref="F192" r:id="rId13" xr:uid="{00000000-0004-0000-0100-00000C000000}"/>
    <hyperlink ref="F195" r:id="rId14" xr:uid="{00000000-0004-0000-0100-00000D000000}"/>
    <hyperlink ref="F198" r:id="rId15" xr:uid="{00000000-0004-0000-0100-00000E000000}"/>
    <hyperlink ref="F201" r:id="rId16" xr:uid="{00000000-0004-0000-0100-00000F000000}"/>
    <hyperlink ref="F204" r:id="rId17" xr:uid="{00000000-0004-0000-0100-000010000000}"/>
    <hyperlink ref="F207" r:id="rId18" xr:uid="{00000000-0004-0000-0100-000011000000}"/>
    <hyperlink ref="F210" r:id="rId19" xr:uid="{00000000-0004-0000-0100-000012000000}"/>
    <hyperlink ref="F213" r:id="rId20" xr:uid="{00000000-0004-0000-0100-000013000000}"/>
    <hyperlink ref="F217" r:id="rId21" xr:uid="{00000000-0004-0000-0100-000014000000}"/>
    <hyperlink ref="F220" r:id="rId22" xr:uid="{00000000-0004-0000-0100-000015000000}"/>
    <hyperlink ref="F223" r:id="rId23" xr:uid="{00000000-0004-0000-0100-000016000000}"/>
    <hyperlink ref="F226" r:id="rId24" xr:uid="{00000000-0004-0000-0100-000017000000}"/>
    <hyperlink ref="F229" r:id="rId25" xr:uid="{00000000-0004-0000-0100-000018000000}"/>
    <hyperlink ref="F233" r:id="rId26" xr:uid="{00000000-0004-0000-0100-000019000000}"/>
    <hyperlink ref="F302" r:id="rId27" xr:uid="{00000000-0004-0000-0100-00001A000000}"/>
    <hyperlink ref="F307" r:id="rId28" xr:uid="{00000000-0004-0000-0100-00001B000000}"/>
    <hyperlink ref="F313" r:id="rId29" xr:uid="{00000000-0004-0000-0100-00001C000000}"/>
    <hyperlink ref="F316" r:id="rId30" xr:uid="{00000000-0004-0000-0100-00001D000000}"/>
    <hyperlink ref="F319" r:id="rId31" xr:uid="{00000000-0004-0000-0100-00001E000000}"/>
    <hyperlink ref="F322" r:id="rId32" xr:uid="{00000000-0004-0000-0100-00001F000000}"/>
    <hyperlink ref="F325" r:id="rId33" xr:uid="{00000000-0004-0000-0100-000020000000}"/>
    <hyperlink ref="F328" r:id="rId34" xr:uid="{00000000-0004-0000-0100-000021000000}"/>
    <hyperlink ref="F331" r:id="rId35" xr:uid="{00000000-0004-0000-0100-000022000000}"/>
    <hyperlink ref="F337" r:id="rId36" xr:uid="{00000000-0004-0000-0100-000023000000}"/>
    <hyperlink ref="F340" r:id="rId37" xr:uid="{00000000-0004-0000-0100-000024000000}"/>
    <hyperlink ref="F343" r:id="rId38" xr:uid="{00000000-0004-0000-0100-000025000000}"/>
    <hyperlink ref="F346" r:id="rId39" xr:uid="{00000000-0004-0000-0100-000026000000}"/>
    <hyperlink ref="F349" r:id="rId40" xr:uid="{00000000-0004-0000-0100-000027000000}"/>
    <hyperlink ref="F352" r:id="rId41" xr:uid="{00000000-0004-0000-0100-000028000000}"/>
    <hyperlink ref="F355" r:id="rId42" xr:uid="{00000000-0004-0000-0100-000029000000}"/>
    <hyperlink ref="F358" r:id="rId43" xr:uid="{00000000-0004-0000-0100-00002A000000}"/>
    <hyperlink ref="F362" r:id="rId44" xr:uid="{00000000-0004-0000-0100-00002B000000}"/>
    <hyperlink ref="F365" r:id="rId45" xr:uid="{00000000-0004-0000-0100-00002C000000}"/>
    <hyperlink ref="F368" r:id="rId46" xr:uid="{00000000-0004-0000-0100-00002D000000}"/>
    <hyperlink ref="F371" r:id="rId47" xr:uid="{00000000-0004-0000-0100-00002E000000}"/>
    <hyperlink ref="F374" r:id="rId48" xr:uid="{00000000-0004-0000-0100-00002F000000}"/>
    <hyperlink ref="F377" r:id="rId49" xr:uid="{00000000-0004-0000-0100-000030000000}"/>
    <hyperlink ref="F380" r:id="rId50" xr:uid="{00000000-0004-0000-0100-000031000000}"/>
    <hyperlink ref="F383" r:id="rId51" xr:uid="{00000000-0004-0000-0100-000032000000}"/>
    <hyperlink ref="F386" r:id="rId52" xr:uid="{00000000-0004-0000-0100-000033000000}"/>
    <hyperlink ref="F389" r:id="rId53" xr:uid="{00000000-0004-0000-0100-000034000000}"/>
    <hyperlink ref="F392" r:id="rId54" xr:uid="{00000000-0004-0000-0100-000035000000}"/>
    <hyperlink ref="F395" r:id="rId55" xr:uid="{00000000-0004-0000-0100-000036000000}"/>
    <hyperlink ref="F399" r:id="rId56" xr:uid="{00000000-0004-0000-0100-000037000000}"/>
    <hyperlink ref="F402" r:id="rId57" xr:uid="{00000000-0004-0000-0100-000038000000}"/>
    <hyperlink ref="F406" r:id="rId58" xr:uid="{00000000-0004-0000-0100-000039000000}"/>
    <hyperlink ref="F409" r:id="rId59" xr:uid="{00000000-0004-0000-0100-00003A000000}"/>
    <hyperlink ref="F415" r:id="rId60" xr:uid="{00000000-0004-0000-0100-00003B000000}"/>
    <hyperlink ref="F418" r:id="rId61" xr:uid="{00000000-0004-0000-0100-00003C000000}"/>
    <hyperlink ref="F421" r:id="rId62" xr:uid="{00000000-0004-0000-0100-00003D000000}"/>
    <hyperlink ref="F426" r:id="rId63" xr:uid="{00000000-0004-0000-0100-00003E000000}"/>
    <hyperlink ref="F430" r:id="rId64" xr:uid="{00000000-0004-0000-0100-00003F000000}"/>
    <hyperlink ref="F433" r:id="rId65" xr:uid="{00000000-0004-0000-0100-000040000000}"/>
    <hyperlink ref="F440" r:id="rId66" xr:uid="{00000000-0004-0000-0100-000041000000}"/>
    <hyperlink ref="F444" r:id="rId67" xr:uid="{00000000-0004-0000-0100-000042000000}"/>
    <hyperlink ref="F447" r:id="rId68" xr:uid="{00000000-0004-0000-0100-000043000000}"/>
    <hyperlink ref="F450" r:id="rId69" xr:uid="{00000000-0004-0000-0100-000044000000}"/>
    <hyperlink ref="F453" r:id="rId70" xr:uid="{00000000-0004-0000-0100-000045000000}"/>
    <hyperlink ref="F456" r:id="rId71" xr:uid="{00000000-0004-0000-0100-000046000000}"/>
    <hyperlink ref="F459" r:id="rId72" xr:uid="{00000000-0004-0000-0100-000047000000}"/>
    <hyperlink ref="F462" r:id="rId73" xr:uid="{00000000-0004-0000-0100-000048000000}"/>
    <hyperlink ref="F465" r:id="rId74" xr:uid="{00000000-0004-0000-0100-000049000000}"/>
    <hyperlink ref="F469" r:id="rId75" xr:uid="{00000000-0004-0000-0100-00004A000000}"/>
    <hyperlink ref="F472" r:id="rId76" xr:uid="{00000000-0004-0000-0100-00004B000000}"/>
    <hyperlink ref="F475" r:id="rId77" xr:uid="{00000000-0004-0000-0100-00004C000000}"/>
    <hyperlink ref="F478" r:id="rId78" xr:uid="{00000000-0004-0000-0100-00004D000000}"/>
    <hyperlink ref="F482" r:id="rId79" xr:uid="{00000000-0004-0000-0100-00004E000000}"/>
    <hyperlink ref="F485" r:id="rId80" xr:uid="{00000000-0004-0000-0100-00004F000000}"/>
    <hyperlink ref="F488" r:id="rId81" xr:uid="{00000000-0004-0000-0100-000050000000}"/>
    <hyperlink ref="F493" r:id="rId82" xr:uid="{00000000-0004-0000-0100-000051000000}"/>
    <hyperlink ref="F498" r:id="rId83" xr:uid="{00000000-0004-0000-0100-000052000000}"/>
    <hyperlink ref="F501" r:id="rId84" xr:uid="{00000000-0004-0000-0100-000053000000}"/>
    <hyperlink ref="F504" r:id="rId85" xr:uid="{00000000-0004-0000-0100-000054000000}"/>
    <hyperlink ref="F507" r:id="rId86" xr:uid="{00000000-0004-0000-0100-000055000000}"/>
    <hyperlink ref="F510" r:id="rId87" xr:uid="{00000000-0004-0000-0100-000056000000}"/>
    <hyperlink ref="F513" r:id="rId88" xr:uid="{00000000-0004-0000-0100-000057000000}"/>
    <hyperlink ref="F519" r:id="rId89" xr:uid="{00000000-0004-0000-0100-000058000000}"/>
    <hyperlink ref="F523" r:id="rId90" xr:uid="{00000000-0004-0000-0100-000059000000}"/>
    <hyperlink ref="F526" r:id="rId91" xr:uid="{00000000-0004-0000-0100-00005A000000}"/>
    <hyperlink ref="F531" r:id="rId92" xr:uid="{00000000-0004-0000-0100-00005B000000}"/>
    <hyperlink ref="F540" r:id="rId93" xr:uid="{00000000-0004-0000-0100-00005C000000}"/>
    <hyperlink ref="F545" r:id="rId94" xr:uid="{00000000-0004-0000-0100-00005D000000}"/>
    <hyperlink ref="F549" r:id="rId95" xr:uid="{00000000-0004-0000-0100-00005E000000}"/>
    <hyperlink ref="F552" r:id="rId96" xr:uid="{00000000-0004-0000-0100-00005F000000}"/>
    <hyperlink ref="F555" r:id="rId97" xr:uid="{00000000-0004-0000-0100-000060000000}"/>
    <hyperlink ref="F560" r:id="rId98" xr:uid="{00000000-0004-0000-0100-000061000000}"/>
    <hyperlink ref="F564" r:id="rId99" xr:uid="{00000000-0004-0000-0100-000062000000}"/>
    <hyperlink ref="F567" r:id="rId100" xr:uid="{00000000-0004-0000-0100-000063000000}"/>
    <hyperlink ref="F570" r:id="rId101" xr:uid="{00000000-0004-0000-0100-000064000000}"/>
    <hyperlink ref="F575" r:id="rId102" xr:uid="{00000000-0004-0000-0100-000065000000}"/>
    <hyperlink ref="F580" r:id="rId103" xr:uid="{00000000-0004-0000-0100-000066000000}"/>
    <hyperlink ref="F584" r:id="rId104" xr:uid="{00000000-0004-0000-0100-000067000000}"/>
    <hyperlink ref="F587" r:id="rId105" xr:uid="{00000000-0004-0000-0100-000068000000}"/>
    <hyperlink ref="F590" r:id="rId106" xr:uid="{00000000-0004-0000-0100-000069000000}"/>
    <hyperlink ref="F595" r:id="rId107" xr:uid="{00000000-0004-0000-0100-00006A000000}"/>
    <hyperlink ref="F598" r:id="rId108" xr:uid="{00000000-0004-0000-0100-00006B000000}"/>
    <hyperlink ref="F601" r:id="rId109" xr:uid="{00000000-0004-0000-0100-00006C000000}"/>
    <hyperlink ref="F604" r:id="rId110" xr:uid="{00000000-0004-0000-0100-00006D000000}"/>
    <hyperlink ref="F608" r:id="rId111" xr:uid="{00000000-0004-0000-0100-00006E000000}"/>
    <hyperlink ref="F615" r:id="rId112" xr:uid="{00000000-0004-0000-0100-00006F000000}"/>
    <hyperlink ref="F627" r:id="rId113" xr:uid="{00000000-0004-0000-0100-000070000000}"/>
    <hyperlink ref="F631" r:id="rId114" xr:uid="{00000000-0004-0000-0100-000071000000}"/>
    <hyperlink ref="F635" r:id="rId115" xr:uid="{00000000-0004-0000-0100-000072000000}"/>
    <hyperlink ref="F638" r:id="rId116" xr:uid="{00000000-0004-0000-0100-00007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17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2025_LBC - Údržba, opravy...</vt:lpstr>
      <vt:lpstr>'2025_LBC - Údržba, opravy...'!Názvy_tisku</vt:lpstr>
      <vt:lpstr>'Rekapitulace stavby'!Názvy_tisku</vt:lpstr>
      <vt:lpstr>'2025_LBC - Údržba, opravy...'!Oblast_tisku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Obermajerová Kateřina, Ing.</cp:lastModifiedBy>
  <dcterms:created xsi:type="dcterms:W3CDTF">2025-07-30T10:57:36Z</dcterms:created>
  <dcterms:modified xsi:type="dcterms:W3CDTF">2025-08-28T04:46:23Z</dcterms:modified>
</cp:coreProperties>
</file>